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600" windowWidth="27225" windowHeight="11955"/>
  </bookViews>
  <sheets>
    <sheet name="Rekapitulace stavby" sheetId="1" r:id="rId1"/>
    <sheet name="SO 01 - Oprava koleje č. ..." sheetId="2" r:id="rId2"/>
    <sheet name="SO 02 - Výměna výhybkovýc..." sheetId="3" r:id="rId3"/>
    <sheet name="SO 03 - Výměna výhybkovýc..." sheetId="4" r:id="rId4"/>
    <sheet name="SO 04 - Výměna výhybkovýc..." sheetId="5" r:id="rId5"/>
    <sheet name="SO 05 - Výměna výhybkovýc..." sheetId="6" r:id="rId6"/>
    <sheet name="SO 06 - Výměna výhybkovýc..." sheetId="7" r:id="rId7"/>
    <sheet name="SO 07 - Výměna pražců v k..." sheetId="8" r:id="rId8"/>
    <sheet name="VON - Oprava kolejí a výh..." sheetId="9" r:id="rId9"/>
  </sheets>
  <definedNames>
    <definedName name="_xlnm._FilterDatabase" localSheetId="1" hidden="1">'SO 01 - Oprava koleje č. ...'!$C$118:$K$354</definedName>
    <definedName name="_xlnm._FilterDatabase" localSheetId="2" hidden="1">'SO 02 - Výměna výhybkovýc...'!$C$118:$K$226</definedName>
    <definedName name="_xlnm._FilterDatabase" localSheetId="3" hidden="1">'SO 03 - Výměna výhybkovýc...'!$C$118:$K$214</definedName>
    <definedName name="_xlnm._FilterDatabase" localSheetId="4" hidden="1">'SO 04 - Výměna výhybkovýc...'!$C$118:$K$226</definedName>
    <definedName name="_xlnm._FilterDatabase" localSheetId="5" hidden="1">'SO 05 - Výměna výhybkovýc...'!$C$118:$K$214</definedName>
    <definedName name="_xlnm._FilterDatabase" localSheetId="6" hidden="1">'SO 06 - Výměna výhybkovýc...'!$C$118:$K$213</definedName>
    <definedName name="_xlnm._FilterDatabase" localSheetId="7" hidden="1">'SO 07 - Výměna pražců v k...'!$C$118:$K$171</definedName>
    <definedName name="_xlnm._FilterDatabase" localSheetId="8" hidden="1">'VON - Oprava kolejí a výh...'!$C$116:$K$138</definedName>
    <definedName name="_xlnm.Print_Titles" localSheetId="0">'Rekapitulace stavby'!$92:$92</definedName>
    <definedName name="_xlnm.Print_Titles" localSheetId="1">'SO 01 - Oprava koleje č. ...'!$118:$118</definedName>
    <definedName name="_xlnm.Print_Titles" localSheetId="2">'SO 02 - Výměna výhybkovýc...'!$118:$118</definedName>
    <definedName name="_xlnm.Print_Titles" localSheetId="3">'SO 03 - Výměna výhybkovýc...'!$118:$118</definedName>
    <definedName name="_xlnm.Print_Titles" localSheetId="4">'SO 04 - Výměna výhybkovýc...'!$118:$118</definedName>
    <definedName name="_xlnm.Print_Titles" localSheetId="5">'SO 05 - Výměna výhybkovýc...'!$118:$118</definedName>
    <definedName name="_xlnm.Print_Titles" localSheetId="6">'SO 06 - Výměna výhybkovýc...'!$118:$118</definedName>
    <definedName name="_xlnm.Print_Titles" localSheetId="7">'SO 07 - Výměna pražců v k...'!$118:$118</definedName>
    <definedName name="_xlnm.Print_Titles" localSheetId="8">'VON - Oprava kolejí a výh...'!$116:$116</definedName>
    <definedName name="_xlnm.Print_Area" localSheetId="0">'Rekapitulace stavby'!$D$4:$AO$76,'Rekapitulace stavby'!$C$82:$AQ$103</definedName>
    <definedName name="_xlnm.Print_Area" localSheetId="1">'SO 01 - Oprava koleje č. ...'!$C$4:$J$39,'SO 01 - Oprava koleje č. ...'!$C$50:$J$76,'SO 01 - Oprava koleje č. ...'!$C$82:$J$100,'SO 01 - Oprava koleje č. ...'!$C$106:$K$354</definedName>
    <definedName name="_xlnm.Print_Area" localSheetId="2">'SO 02 - Výměna výhybkovýc...'!$C$4:$J$39,'SO 02 - Výměna výhybkovýc...'!$C$50:$J$76,'SO 02 - Výměna výhybkovýc...'!$C$82:$J$100,'SO 02 - Výměna výhybkovýc...'!$C$106:$K$226</definedName>
    <definedName name="_xlnm.Print_Area" localSheetId="3">'SO 03 - Výměna výhybkovýc...'!$C$4:$J$39,'SO 03 - Výměna výhybkovýc...'!$C$50:$J$76,'SO 03 - Výměna výhybkovýc...'!$C$82:$J$100,'SO 03 - Výměna výhybkovýc...'!$C$106:$K$214</definedName>
    <definedName name="_xlnm.Print_Area" localSheetId="4">'SO 04 - Výměna výhybkovýc...'!$C$4:$J$39,'SO 04 - Výměna výhybkovýc...'!$C$50:$J$76,'SO 04 - Výměna výhybkovýc...'!$C$82:$J$100,'SO 04 - Výměna výhybkovýc...'!$C$106:$K$226</definedName>
    <definedName name="_xlnm.Print_Area" localSheetId="5">'SO 05 - Výměna výhybkovýc...'!$C$4:$J$39,'SO 05 - Výměna výhybkovýc...'!$C$50:$J$76,'SO 05 - Výměna výhybkovýc...'!$C$82:$J$100,'SO 05 - Výměna výhybkovýc...'!$C$106:$K$214</definedName>
    <definedName name="_xlnm.Print_Area" localSheetId="6">'SO 06 - Výměna výhybkovýc...'!$C$4:$J$39,'SO 06 - Výměna výhybkovýc...'!$C$50:$J$76,'SO 06 - Výměna výhybkovýc...'!$C$82:$J$100,'SO 06 - Výměna výhybkovýc...'!$C$106:$K$213</definedName>
    <definedName name="_xlnm.Print_Area" localSheetId="7">'SO 07 - Výměna pražců v k...'!$C$4:$J$39,'SO 07 - Výměna pražců v k...'!$C$50:$J$76,'SO 07 - Výměna pražců v k...'!$C$82:$J$100,'SO 07 - Výměna pražců v k...'!$C$106:$K$171</definedName>
    <definedName name="_xlnm.Print_Area" localSheetId="8">'VON - Oprava kolejí a výh...'!$C$4:$J$39,'VON - Oprava kolejí a výh...'!$C$50:$J$76,'VON - Oprava kolejí a výh...'!$C$82:$J$98,'VON - Oprava kolejí a výh...'!$C$104:$K$138</definedName>
  </definedNames>
  <calcPr calcId="145621"/>
</workbook>
</file>

<file path=xl/calcChain.xml><?xml version="1.0" encoding="utf-8"?>
<calcChain xmlns="http://schemas.openxmlformats.org/spreadsheetml/2006/main">
  <c r="J37" i="9" l="1"/>
  <c r="J36" i="9"/>
  <c r="AY102" i="1"/>
  <c r="J35" i="9"/>
  <c r="AX102" i="1"/>
  <c r="BI136" i="9"/>
  <c r="BH136" i="9"/>
  <c r="BG136" i="9"/>
  <c r="BF136" i="9"/>
  <c r="T136" i="9"/>
  <c r="R136" i="9"/>
  <c r="P136" i="9"/>
  <c r="BI134" i="9"/>
  <c r="BH134" i="9"/>
  <c r="BG134" i="9"/>
  <c r="BF134" i="9"/>
  <c r="T134" i="9"/>
  <c r="R134" i="9"/>
  <c r="P134" i="9"/>
  <c r="BI132" i="9"/>
  <c r="BH132" i="9"/>
  <c r="BG132" i="9"/>
  <c r="BF132" i="9"/>
  <c r="T132" i="9"/>
  <c r="R132" i="9"/>
  <c r="P132" i="9"/>
  <c r="BI129" i="9"/>
  <c r="BH129" i="9"/>
  <c r="BG129" i="9"/>
  <c r="BF129" i="9"/>
  <c r="T129" i="9"/>
  <c r="R129" i="9"/>
  <c r="P129" i="9"/>
  <c r="BI126" i="9"/>
  <c r="BH126" i="9"/>
  <c r="BG126" i="9"/>
  <c r="BF126" i="9"/>
  <c r="T126" i="9"/>
  <c r="R126" i="9"/>
  <c r="P126" i="9"/>
  <c r="BI123" i="9"/>
  <c r="BH123" i="9"/>
  <c r="BG123" i="9"/>
  <c r="BF123" i="9"/>
  <c r="T123" i="9"/>
  <c r="R123" i="9"/>
  <c r="P123" i="9"/>
  <c r="BI121" i="9"/>
  <c r="BH121" i="9"/>
  <c r="BG121" i="9"/>
  <c r="BF121" i="9"/>
  <c r="T121" i="9"/>
  <c r="R121" i="9"/>
  <c r="P121" i="9"/>
  <c r="BI119" i="9"/>
  <c r="BH119" i="9"/>
  <c r="BG119" i="9"/>
  <c r="BF119" i="9"/>
  <c r="T119" i="9"/>
  <c r="R119" i="9"/>
  <c r="P119" i="9"/>
  <c r="F113" i="9"/>
  <c r="F111" i="9"/>
  <c r="E109" i="9"/>
  <c r="F91" i="9"/>
  <c r="F89" i="9"/>
  <c r="E87" i="9"/>
  <c r="J24" i="9"/>
  <c r="E24" i="9"/>
  <c r="J114" i="9" s="1"/>
  <c r="J23" i="9"/>
  <c r="J21" i="9"/>
  <c r="E21" i="9"/>
  <c r="J113" i="9" s="1"/>
  <c r="J20" i="9"/>
  <c r="J18" i="9"/>
  <c r="E18" i="9"/>
  <c r="F92" i="9" s="1"/>
  <c r="J17" i="9"/>
  <c r="J12" i="9"/>
  <c r="J111" i="9"/>
  <c r="E7" i="9"/>
  <c r="E107" i="9"/>
  <c r="J37" i="8"/>
  <c r="J36" i="8"/>
  <c r="AY101" i="1" s="1"/>
  <c r="J35" i="8"/>
  <c r="AX101" i="1" s="1"/>
  <c r="BI169" i="8"/>
  <c r="BH169" i="8"/>
  <c r="BG169" i="8"/>
  <c r="BF169" i="8"/>
  <c r="T169" i="8"/>
  <c r="R169" i="8"/>
  <c r="P169" i="8"/>
  <c r="BI166" i="8"/>
  <c r="BH166" i="8"/>
  <c r="BG166" i="8"/>
  <c r="BF166" i="8"/>
  <c r="T166" i="8"/>
  <c r="R166" i="8"/>
  <c r="P166" i="8"/>
  <c r="BI163" i="8"/>
  <c r="BH163" i="8"/>
  <c r="BG163" i="8"/>
  <c r="BF163" i="8"/>
  <c r="T163" i="8"/>
  <c r="R163" i="8"/>
  <c r="P163" i="8"/>
  <c r="BI159" i="8"/>
  <c r="BH159" i="8"/>
  <c r="BG159" i="8"/>
  <c r="BF159" i="8"/>
  <c r="T159" i="8"/>
  <c r="R159" i="8"/>
  <c r="P159" i="8"/>
  <c r="BI155" i="8"/>
  <c r="BH155" i="8"/>
  <c r="BG155" i="8"/>
  <c r="BF155" i="8"/>
  <c r="T155" i="8"/>
  <c r="R155" i="8"/>
  <c r="P155" i="8"/>
  <c r="BI153" i="8"/>
  <c r="BH153" i="8"/>
  <c r="BG153" i="8"/>
  <c r="BF153" i="8"/>
  <c r="T153" i="8"/>
  <c r="R153" i="8"/>
  <c r="P153" i="8"/>
  <c r="BI150" i="8"/>
  <c r="BH150" i="8"/>
  <c r="BG150" i="8"/>
  <c r="BF150" i="8"/>
  <c r="T150" i="8"/>
  <c r="R150" i="8"/>
  <c r="P150" i="8"/>
  <c r="BI146" i="8"/>
  <c r="BH146" i="8"/>
  <c r="BG146" i="8"/>
  <c r="BF146" i="8"/>
  <c r="T146" i="8"/>
  <c r="R146" i="8"/>
  <c r="P146" i="8"/>
  <c r="BI144" i="8"/>
  <c r="BH144" i="8"/>
  <c r="BG144" i="8"/>
  <c r="BF144" i="8"/>
  <c r="T144" i="8"/>
  <c r="R144" i="8"/>
  <c r="P144" i="8"/>
  <c r="BI142" i="8"/>
  <c r="BH142" i="8"/>
  <c r="BG142" i="8"/>
  <c r="BF142" i="8"/>
  <c r="T142" i="8"/>
  <c r="R142" i="8"/>
  <c r="P142" i="8"/>
  <c r="BI140" i="8"/>
  <c r="BH140" i="8"/>
  <c r="BG140" i="8"/>
  <c r="BF140" i="8"/>
  <c r="T140" i="8"/>
  <c r="R140" i="8"/>
  <c r="P140" i="8"/>
  <c r="BI138" i="8"/>
  <c r="BH138" i="8"/>
  <c r="BG138" i="8"/>
  <c r="BF138" i="8"/>
  <c r="T138" i="8"/>
  <c r="R138" i="8"/>
  <c r="P138" i="8"/>
  <c r="BI136" i="8"/>
  <c r="BH136" i="8"/>
  <c r="BG136" i="8"/>
  <c r="BF136" i="8"/>
  <c r="T136" i="8"/>
  <c r="R136" i="8"/>
  <c r="P136" i="8"/>
  <c r="BI134" i="8"/>
  <c r="BH134" i="8"/>
  <c r="BG134" i="8"/>
  <c r="BF134" i="8"/>
  <c r="T134" i="8"/>
  <c r="R134" i="8"/>
  <c r="P134" i="8"/>
  <c r="BI132" i="8"/>
  <c r="BH132" i="8"/>
  <c r="BG132" i="8"/>
  <c r="BF132" i="8"/>
  <c r="T132" i="8"/>
  <c r="R132" i="8"/>
  <c r="P132" i="8"/>
  <c r="BI129" i="8"/>
  <c r="BH129" i="8"/>
  <c r="BG129" i="8"/>
  <c r="BF129" i="8"/>
  <c r="T129" i="8"/>
  <c r="R129" i="8"/>
  <c r="P129" i="8"/>
  <c r="BI126" i="8"/>
  <c r="BH126" i="8"/>
  <c r="BG126" i="8"/>
  <c r="BF126" i="8"/>
  <c r="T126" i="8"/>
  <c r="R126" i="8"/>
  <c r="P126" i="8"/>
  <c r="BI124" i="8"/>
  <c r="BH124" i="8"/>
  <c r="BG124" i="8"/>
  <c r="BF124" i="8"/>
  <c r="T124" i="8"/>
  <c r="R124" i="8"/>
  <c r="P124" i="8"/>
  <c r="BI122" i="8"/>
  <c r="BH122" i="8"/>
  <c r="BG122" i="8"/>
  <c r="BF122" i="8"/>
  <c r="T122" i="8"/>
  <c r="R122" i="8"/>
  <c r="P122" i="8"/>
  <c r="F115" i="8"/>
  <c r="F113" i="8"/>
  <c r="E111" i="8"/>
  <c r="F91" i="8"/>
  <c r="F89" i="8"/>
  <c r="E87" i="8"/>
  <c r="J24" i="8"/>
  <c r="E24" i="8"/>
  <c r="J116" i="8" s="1"/>
  <c r="J23" i="8"/>
  <c r="J21" i="8"/>
  <c r="E21" i="8"/>
  <c r="J115" i="8" s="1"/>
  <c r="J20" i="8"/>
  <c r="J18" i="8"/>
  <c r="E18" i="8"/>
  <c r="F116" i="8" s="1"/>
  <c r="J17" i="8"/>
  <c r="J12" i="8"/>
  <c r="J89" i="8"/>
  <c r="E7" i="8"/>
  <c r="E109" i="8"/>
  <c r="J37" i="7"/>
  <c r="J36" i="7"/>
  <c r="AY100" i="1" s="1"/>
  <c r="J35" i="7"/>
  <c r="AX100" i="1" s="1"/>
  <c r="BI211" i="7"/>
  <c r="BH211" i="7"/>
  <c r="BG211" i="7"/>
  <c r="BF211" i="7"/>
  <c r="T211" i="7"/>
  <c r="R211" i="7"/>
  <c r="P211" i="7"/>
  <c r="BI208" i="7"/>
  <c r="BH208" i="7"/>
  <c r="BG208" i="7"/>
  <c r="BF208" i="7"/>
  <c r="T208" i="7"/>
  <c r="R208" i="7"/>
  <c r="P208" i="7"/>
  <c r="BI204" i="7"/>
  <c r="BH204" i="7"/>
  <c r="BG204" i="7"/>
  <c r="BF204" i="7"/>
  <c r="T204" i="7"/>
  <c r="R204" i="7"/>
  <c r="P204" i="7"/>
  <c r="BI201" i="7"/>
  <c r="BH201" i="7"/>
  <c r="BG201" i="7"/>
  <c r="BF201" i="7"/>
  <c r="T201" i="7"/>
  <c r="R201" i="7"/>
  <c r="P201" i="7"/>
  <c r="BI197" i="7"/>
  <c r="BH197" i="7"/>
  <c r="BG197" i="7"/>
  <c r="BF197" i="7"/>
  <c r="T197" i="7"/>
  <c r="R197" i="7"/>
  <c r="P197" i="7"/>
  <c r="BI195" i="7"/>
  <c r="BH195" i="7"/>
  <c r="BG195" i="7"/>
  <c r="BF195" i="7"/>
  <c r="T195" i="7"/>
  <c r="R195" i="7"/>
  <c r="P195" i="7"/>
  <c r="BI192" i="7"/>
  <c r="BH192" i="7"/>
  <c r="BG192" i="7"/>
  <c r="BF192" i="7"/>
  <c r="T192" i="7"/>
  <c r="R192" i="7"/>
  <c r="P192" i="7"/>
  <c r="BI188" i="7"/>
  <c r="BH188" i="7"/>
  <c r="BG188" i="7"/>
  <c r="BF188" i="7"/>
  <c r="T188" i="7"/>
  <c r="R188" i="7"/>
  <c r="P188" i="7"/>
  <c r="BI185" i="7"/>
  <c r="BH185" i="7"/>
  <c r="BG185" i="7"/>
  <c r="BF185" i="7"/>
  <c r="T185" i="7"/>
  <c r="R185" i="7"/>
  <c r="P185" i="7"/>
  <c r="BI182" i="7"/>
  <c r="BH182" i="7"/>
  <c r="BG182" i="7"/>
  <c r="BF182" i="7"/>
  <c r="T182" i="7"/>
  <c r="R182" i="7"/>
  <c r="P182" i="7"/>
  <c r="BI179" i="7"/>
  <c r="BH179" i="7"/>
  <c r="BG179" i="7"/>
  <c r="BF179" i="7"/>
  <c r="T179" i="7"/>
  <c r="R179" i="7"/>
  <c r="P179" i="7"/>
  <c r="BI176" i="7"/>
  <c r="BH176" i="7"/>
  <c r="BG176" i="7"/>
  <c r="BF176" i="7"/>
  <c r="T176" i="7"/>
  <c r="R176" i="7"/>
  <c r="P176" i="7"/>
  <c r="BI173" i="7"/>
  <c r="BH173" i="7"/>
  <c r="BG173" i="7"/>
  <c r="BF173" i="7"/>
  <c r="T173" i="7"/>
  <c r="R173" i="7"/>
  <c r="P173" i="7"/>
  <c r="BI170" i="7"/>
  <c r="BH170" i="7"/>
  <c r="BG170" i="7"/>
  <c r="BF170" i="7"/>
  <c r="T170" i="7"/>
  <c r="R170" i="7"/>
  <c r="P170" i="7"/>
  <c r="BI167" i="7"/>
  <c r="BH167" i="7"/>
  <c r="BG167" i="7"/>
  <c r="BF167" i="7"/>
  <c r="T167" i="7"/>
  <c r="R167" i="7"/>
  <c r="P167" i="7"/>
  <c r="BI164" i="7"/>
  <c r="BH164" i="7"/>
  <c r="BG164" i="7"/>
  <c r="BF164" i="7"/>
  <c r="T164" i="7"/>
  <c r="R164" i="7"/>
  <c r="P164" i="7"/>
  <c r="BI161" i="7"/>
  <c r="BH161" i="7"/>
  <c r="BG161" i="7"/>
  <c r="BF161" i="7"/>
  <c r="T161" i="7"/>
  <c r="R161" i="7"/>
  <c r="P161" i="7"/>
  <c r="BI158" i="7"/>
  <c r="BH158" i="7"/>
  <c r="BG158" i="7"/>
  <c r="BF158" i="7"/>
  <c r="T158" i="7"/>
  <c r="R158" i="7"/>
  <c r="P158" i="7"/>
  <c r="BI155" i="7"/>
  <c r="BH155" i="7"/>
  <c r="BG155" i="7"/>
  <c r="BF155" i="7"/>
  <c r="T155" i="7"/>
  <c r="R155" i="7"/>
  <c r="P155" i="7"/>
  <c r="BI152" i="7"/>
  <c r="BH152" i="7"/>
  <c r="BG152" i="7"/>
  <c r="BF152" i="7"/>
  <c r="T152" i="7"/>
  <c r="R152" i="7"/>
  <c r="P152" i="7"/>
  <c r="BI149" i="7"/>
  <c r="BH149" i="7"/>
  <c r="BG149" i="7"/>
  <c r="BF149" i="7"/>
  <c r="T149" i="7"/>
  <c r="R149" i="7"/>
  <c r="P149" i="7"/>
  <c r="BI145" i="7"/>
  <c r="BH145" i="7"/>
  <c r="BG145" i="7"/>
  <c r="BF145" i="7"/>
  <c r="T145" i="7"/>
  <c r="R145" i="7"/>
  <c r="P145" i="7"/>
  <c r="BI141" i="7"/>
  <c r="BH141" i="7"/>
  <c r="BG141" i="7"/>
  <c r="BF141" i="7"/>
  <c r="T141" i="7"/>
  <c r="R141" i="7"/>
  <c r="P141" i="7"/>
  <c r="BI138" i="7"/>
  <c r="BH138" i="7"/>
  <c r="BG138" i="7"/>
  <c r="BF138" i="7"/>
  <c r="T138" i="7"/>
  <c r="R138" i="7"/>
  <c r="P138" i="7"/>
  <c r="BI134" i="7"/>
  <c r="BH134" i="7"/>
  <c r="BG134" i="7"/>
  <c r="BF134" i="7"/>
  <c r="T134" i="7"/>
  <c r="R134" i="7"/>
  <c r="P134" i="7"/>
  <c r="BI130" i="7"/>
  <c r="BH130" i="7"/>
  <c r="BG130" i="7"/>
  <c r="BF130" i="7"/>
  <c r="T130" i="7"/>
  <c r="R130" i="7"/>
  <c r="P130" i="7"/>
  <c r="BI126" i="7"/>
  <c r="BH126" i="7"/>
  <c r="BG126" i="7"/>
  <c r="BF126" i="7"/>
  <c r="T126" i="7"/>
  <c r="R126" i="7"/>
  <c r="P126" i="7"/>
  <c r="BI122" i="7"/>
  <c r="BH122" i="7"/>
  <c r="BG122" i="7"/>
  <c r="BF122" i="7"/>
  <c r="T122" i="7"/>
  <c r="R122" i="7"/>
  <c r="P122" i="7"/>
  <c r="F115" i="7"/>
  <c r="F113" i="7"/>
  <c r="E111" i="7"/>
  <c r="F91" i="7"/>
  <c r="F89" i="7"/>
  <c r="E87" i="7"/>
  <c r="J24" i="7"/>
  <c r="E24" i="7"/>
  <c r="J116" i="7" s="1"/>
  <c r="J23" i="7"/>
  <c r="J21" i="7"/>
  <c r="E21" i="7"/>
  <c r="J115" i="7" s="1"/>
  <c r="J20" i="7"/>
  <c r="J18" i="7"/>
  <c r="E18" i="7"/>
  <c r="F92" i="7" s="1"/>
  <c r="J17" i="7"/>
  <c r="J12" i="7"/>
  <c r="J113" i="7"/>
  <c r="E7" i="7"/>
  <c r="E109" i="7"/>
  <c r="J37" i="6"/>
  <c r="J36" i="6"/>
  <c r="AY99" i="1" s="1"/>
  <c r="J35" i="6"/>
  <c r="AX99" i="1" s="1"/>
  <c r="BI212" i="6"/>
  <c r="BH212" i="6"/>
  <c r="BG212" i="6"/>
  <c r="BF212" i="6"/>
  <c r="T212" i="6"/>
  <c r="R212" i="6"/>
  <c r="P212" i="6"/>
  <c r="BI208" i="6"/>
  <c r="BH208" i="6"/>
  <c r="BG208" i="6"/>
  <c r="BF208" i="6"/>
  <c r="T208" i="6"/>
  <c r="R208" i="6"/>
  <c r="P208" i="6"/>
  <c r="BI204" i="6"/>
  <c r="BH204" i="6"/>
  <c r="BG204" i="6"/>
  <c r="BF204" i="6"/>
  <c r="T204" i="6"/>
  <c r="R204" i="6"/>
  <c r="P204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2" i="6"/>
  <c r="BH192" i="6"/>
  <c r="BG192" i="6"/>
  <c r="BF192" i="6"/>
  <c r="T192" i="6"/>
  <c r="R192" i="6"/>
  <c r="P192" i="6"/>
  <c r="BI188" i="6"/>
  <c r="BH188" i="6"/>
  <c r="BG188" i="6"/>
  <c r="BF188" i="6"/>
  <c r="T188" i="6"/>
  <c r="R188" i="6"/>
  <c r="P188" i="6"/>
  <c r="BI185" i="6"/>
  <c r="BH185" i="6"/>
  <c r="BG185" i="6"/>
  <c r="BF185" i="6"/>
  <c r="T185" i="6"/>
  <c r="R185" i="6"/>
  <c r="P185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6" i="6"/>
  <c r="BH176" i="6"/>
  <c r="BG176" i="6"/>
  <c r="BF176" i="6"/>
  <c r="T176" i="6"/>
  <c r="R176" i="6"/>
  <c r="P176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4" i="6"/>
  <c r="BH164" i="6"/>
  <c r="BG164" i="6"/>
  <c r="BF164" i="6"/>
  <c r="T164" i="6"/>
  <c r="R164" i="6"/>
  <c r="P164" i="6"/>
  <c r="BI161" i="6"/>
  <c r="BH161" i="6"/>
  <c r="BG161" i="6"/>
  <c r="BF161" i="6"/>
  <c r="T161" i="6"/>
  <c r="R161" i="6"/>
  <c r="P161" i="6"/>
  <c r="BI158" i="6"/>
  <c r="BH158" i="6"/>
  <c r="BG158" i="6"/>
  <c r="BF158" i="6"/>
  <c r="T158" i="6"/>
  <c r="R158" i="6"/>
  <c r="P158" i="6"/>
  <c r="BI155" i="6"/>
  <c r="BH155" i="6"/>
  <c r="BG155" i="6"/>
  <c r="BF155" i="6"/>
  <c r="T155" i="6"/>
  <c r="R155" i="6"/>
  <c r="P155" i="6"/>
  <c r="BI152" i="6"/>
  <c r="BH152" i="6"/>
  <c r="BG152" i="6"/>
  <c r="BF152" i="6"/>
  <c r="T152" i="6"/>
  <c r="R152" i="6"/>
  <c r="P152" i="6"/>
  <c r="BI149" i="6"/>
  <c r="BH149" i="6"/>
  <c r="BG149" i="6"/>
  <c r="BF149" i="6"/>
  <c r="T149" i="6"/>
  <c r="R149" i="6"/>
  <c r="P149" i="6"/>
  <c r="BI145" i="6"/>
  <c r="BH145" i="6"/>
  <c r="BG145" i="6"/>
  <c r="BF145" i="6"/>
  <c r="T145" i="6"/>
  <c r="R145" i="6"/>
  <c r="P145" i="6"/>
  <c r="BI141" i="6"/>
  <c r="BH141" i="6"/>
  <c r="BG141" i="6"/>
  <c r="BF141" i="6"/>
  <c r="T141" i="6"/>
  <c r="R141" i="6"/>
  <c r="P141" i="6"/>
  <c r="BI138" i="6"/>
  <c r="BH138" i="6"/>
  <c r="BG138" i="6"/>
  <c r="BF138" i="6"/>
  <c r="T138" i="6"/>
  <c r="R138" i="6"/>
  <c r="P138" i="6"/>
  <c r="BI134" i="6"/>
  <c r="BH134" i="6"/>
  <c r="BG134" i="6"/>
  <c r="BF134" i="6"/>
  <c r="T134" i="6"/>
  <c r="R134" i="6"/>
  <c r="P134" i="6"/>
  <c r="BI130" i="6"/>
  <c r="BH130" i="6"/>
  <c r="BG130" i="6"/>
  <c r="BF130" i="6"/>
  <c r="T130" i="6"/>
  <c r="R130" i="6"/>
  <c r="P130" i="6"/>
  <c r="BI126" i="6"/>
  <c r="BH126" i="6"/>
  <c r="BG126" i="6"/>
  <c r="BF126" i="6"/>
  <c r="T126" i="6"/>
  <c r="R126" i="6"/>
  <c r="P126" i="6"/>
  <c r="BI122" i="6"/>
  <c r="BH122" i="6"/>
  <c r="BG122" i="6"/>
  <c r="BF122" i="6"/>
  <c r="T122" i="6"/>
  <c r="R122" i="6"/>
  <c r="P122" i="6"/>
  <c r="F115" i="6"/>
  <c r="F113" i="6"/>
  <c r="E111" i="6"/>
  <c r="F91" i="6"/>
  <c r="F89" i="6"/>
  <c r="E87" i="6"/>
  <c r="J24" i="6"/>
  <c r="E24" i="6"/>
  <c r="J116" i="6" s="1"/>
  <c r="J23" i="6"/>
  <c r="J21" i="6"/>
  <c r="E21" i="6"/>
  <c r="J115" i="6" s="1"/>
  <c r="J20" i="6"/>
  <c r="J18" i="6"/>
  <c r="E18" i="6"/>
  <c r="F116" i="6" s="1"/>
  <c r="J17" i="6"/>
  <c r="J12" i="6"/>
  <c r="J113" i="6"/>
  <c r="E7" i="6"/>
  <c r="E85" i="6"/>
  <c r="J37" i="5"/>
  <c r="J36" i="5"/>
  <c r="AY98" i="1" s="1"/>
  <c r="J35" i="5"/>
  <c r="AX98" i="1" s="1"/>
  <c r="BI224" i="5"/>
  <c r="BH224" i="5"/>
  <c r="BG224" i="5"/>
  <c r="BF224" i="5"/>
  <c r="T224" i="5"/>
  <c r="R224" i="5"/>
  <c r="P224" i="5"/>
  <c r="BI220" i="5"/>
  <c r="BH220" i="5"/>
  <c r="BG220" i="5"/>
  <c r="BF220" i="5"/>
  <c r="T220" i="5"/>
  <c r="R220" i="5"/>
  <c r="P220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09" i="5"/>
  <c r="BH209" i="5"/>
  <c r="BG209" i="5"/>
  <c r="BF209" i="5"/>
  <c r="T209" i="5"/>
  <c r="R209" i="5"/>
  <c r="P209" i="5"/>
  <c r="BI207" i="5"/>
  <c r="BH207" i="5"/>
  <c r="BG207" i="5"/>
  <c r="BF207" i="5"/>
  <c r="T207" i="5"/>
  <c r="R207" i="5"/>
  <c r="P207" i="5"/>
  <c r="BI204" i="5"/>
  <c r="BH204" i="5"/>
  <c r="BG204" i="5"/>
  <c r="BF204" i="5"/>
  <c r="T204" i="5"/>
  <c r="R204" i="5"/>
  <c r="P204" i="5"/>
  <c r="BI200" i="5"/>
  <c r="BH200" i="5"/>
  <c r="BG200" i="5"/>
  <c r="BF200" i="5"/>
  <c r="T200" i="5"/>
  <c r="R200" i="5"/>
  <c r="P200" i="5"/>
  <c r="BI197" i="5"/>
  <c r="BH197" i="5"/>
  <c r="BG197" i="5"/>
  <c r="BF197" i="5"/>
  <c r="T197" i="5"/>
  <c r="R197" i="5"/>
  <c r="P197" i="5"/>
  <c r="BI194" i="5"/>
  <c r="BH194" i="5"/>
  <c r="BG194" i="5"/>
  <c r="BF194" i="5"/>
  <c r="T194" i="5"/>
  <c r="R194" i="5"/>
  <c r="P194" i="5"/>
  <c r="BI191" i="5"/>
  <c r="BH191" i="5"/>
  <c r="BG191" i="5"/>
  <c r="BF191" i="5"/>
  <c r="T191" i="5"/>
  <c r="R191" i="5"/>
  <c r="P191" i="5"/>
  <c r="BI188" i="5"/>
  <c r="BH188" i="5"/>
  <c r="BG188" i="5"/>
  <c r="BF188" i="5"/>
  <c r="T188" i="5"/>
  <c r="R188" i="5"/>
  <c r="P188" i="5"/>
  <c r="BI185" i="5"/>
  <c r="BH185" i="5"/>
  <c r="BG185" i="5"/>
  <c r="BF185" i="5"/>
  <c r="T185" i="5"/>
  <c r="R185" i="5"/>
  <c r="P185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6" i="5"/>
  <c r="BH176" i="5"/>
  <c r="BG176" i="5"/>
  <c r="BF176" i="5"/>
  <c r="T176" i="5"/>
  <c r="R176" i="5"/>
  <c r="P176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7" i="5"/>
  <c r="BH167" i="5"/>
  <c r="BG167" i="5"/>
  <c r="BF167" i="5"/>
  <c r="T167" i="5"/>
  <c r="R167" i="5"/>
  <c r="P167" i="5"/>
  <c r="BI164" i="5"/>
  <c r="BH164" i="5"/>
  <c r="BG164" i="5"/>
  <c r="BF164" i="5"/>
  <c r="T164" i="5"/>
  <c r="R164" i="5"/>
  <c r="P164" i="5"/>
  <c r="BI161" i="5"/>
  <c r="BH161" i="5"/>
  <c r="BG161" i="5"/>
  <c r="BF161" i="5"/>
  <c r="T161" i="5"/>
  <c r="R161" i="5"/>
  <c r="P161" i="5"/>
  <c r="BI158" i="5"/>
  <c r="BH158" i="5"/>
  <c r="BG158" i="5"/>
  <c r="BF158" i="5"/>
  <c r="T158" i="5"/>
  <c r="R158" i="5"/>
  <c r="P158" i="5"/>
  <c r="BI155" i="5"/>
  <c r="BH155" i="5"/>
  <c r="BG155" i="5"/>
  <c r="BF155" i="5"/>
  <c r="T155" i="5"/>
  <c r="R155" i="5"/>
  <c r="P155" i="5"/>
  <c r="BI152" i="5"/>
  <c r="BH152" i="5"/>
  <c r="BG152" i="5"/>
  <c r="BF152" i="5"/>
  <c r="T152" i="5"/>
  <c r="R152" i="5"/>
  <c r="P152" i="5"/>
  <c r="BI149" i="5"/>
  <c r="BH149" i="5"/>
  <c r="BG149" i="5"/>
  <c r="BF149" i="5"/>
  <c r="T149" i="5"/>
  <c r="R149" i="5"/>
  <c r="P149" i="5"/>
  <c r="BI145" i="5"/>
  <c r="BH145" i="5"/>
  <c r="BG145" i="5"/>
  <c r="BF145" i="5"/>
  <c r="T145" i="5"/>
  <c r="R145" i="5"/>
  <c r="P145" i="5"/>
  <c r="BI141" i="5"/>
  <c r="BH141" i="5"/>
  <c r="BG141" i="5"/>
  <c r="BF141" i="5"/>
  <c r="T141" i="5"/>
  <c r="R141" i="5"/>
  <c r="P141" i="5"/>
  <c r="BI138" i="5"/>
  <c r="BH138" i="5"/>
  <c r="BG138" i="5"/>
  <c r="BF138" i="5"/>
  <c r="T138" i="5"/>
  <c r="R138" i="5"/>
  <c r="P138" i="5"/>
  <c r="BI134" i="5"/>
  <c r="BH134" i="5"/>
  <c r="BG134" i="5"/>
  <c r="BF134" i="5"/>
  <c r="T134" i="5"/>
  <c r="R134" i="5"/>
  <c r="P134" i="5"/>
  <c r="BI130" i="5"/>
  <c r="BH130" i="5"/>
  <c r="BG130" i="5"/>
  <c r="BF130" i="5"/>
  <c r="T130" i="5"/>
  <c r="R130" i="5"/>
  <c r="P130" i="5"/>
  <c r="BI126" i="5"/>
  <c r="BH126" i="5"/>
  <c r="BG126" i="5"/>
  <c r="BF126" i="5"/>
  <c r="T126" i="5"/>
  <c r="R126" i="5"/>
  <c r="P126" i="5"/>
  <c r="BI122" i="5"/>
  <c r="BH122" i="5"/>
  <c r="BG122" i="5"/>
  <c r="BF122" i="5"/>
  <c r="T122" i="5"/>
  <c r="R122" i="5"/>
  <c r="P122" i="5"/>
  <c r="F115" i="5"/>
  <c r="F113" i="5"/>
  <c r="E111" i="5"/>
  <c r="F91" i="5"/>
  <c r="F89" i="5"/>
  <c r="E87" i="5"/>
  <c r="J24" i="5"/>
  <c r="E24" i="5"/>
  <c r="J116" i="5" s="1"/>
  <c r="J23" i="5"/>
  <c r="J21" i="5"/>
  <c r="E21" i="5"/>
  <c r="J91" i="5" s="1"/>
  <c r="J20" i="5"/>
  <c r="J18" i="5"/>
  <c r="E18" i="5"/>
  <c r="F92" i="5" s="1"/>
  <c r="J17" i="5"/>
  <c r="J12" i="5"/>
  <c r="J113" i="5"/>
  <c r="E7" i="5"/>
  <c r="E109" i="5"/>
  <c r="J37" i="4"/>
  <c r="J36" i="4"/>
  <c r="AY97" i="1" s="1"/>
  <c r="J35" i="4"/>
  <c r="AX97" i="1" s="1"/>
  <c r="BI212" i="4"/>
  <c r="BH212" i="4"/>
  <c r="BG212" i="4"/>
  <c r="BF212" i="4"/>
  <c r="T212" i="4"/>
  <c r="R212" i="4"/>
  <c r="P212" i="4"/>
  <c r="BI208" i="4"/>
  <c r="BH208" i="4"/>
  <c r="BG208" i="4"/>
  <c r="BF208" i="4"/>
  <c r="T208" i="4"/>
  <c r="R208" i="4"/>
  <c r="P208" i="4"/>
  <c r="BI204" i="4"/>
  <c r="BH204" i="4"/>
  <c r="BG204" i="4"/>
  <c r="BF204" i="4"/>
  <c r="T204" i="4"/>
  <c r="R204" i="4"/>
  <c r="P204" i="4"/>
  <c r="BI201" i="4"/>
  <c r="BH201" i="4"/>
  <c r="BG201" i="4"/>
  <c r="BF201" i="4"/>
  <c r="T201" i="4"/>
  <c r="R201" i="4"/>
  <c r="P201" i="4"/>
  <c r="BI197" i="4"/>
  <c r="BH197" i="4"/>
  <c r="BG197" i="4"/>
  <c r="BF197" i="4"/>
  <c r="T197" i="4"/>
  <c r="R197" i="4"/>
  <c r="P197" i="4"/>
  <c r="BI195" i="4"/>
  <c r="BH195" i="4"/>
  <c r="BG195" i="4"/>
  <c r="BF195" i="4"/>
  <c r="T195" i="4"/>
  <c r="R195" i="4"/>
  <c r="P195" i="4"/>
  <c r="BI192" i="4"/>
  <c r="BH192" i="4"/>
  <c r="BG192" i="4"/>
  <c r="BF192" i="4"/>
  <c r="T192" i="4"/>
  <c r="R192" i="4"/>
  <c r="P192" i="4"/>
  <c r="BI188" i="4"/>
  <c r="BH188" i="4"/>
  <c r="BG188" i="4"/>
  <c r="BF188" i="4"/>
  <c r="T188" i="4"/>
  <c r="R188" i="4"/>
  <c r="P188" i="4"/>
  <c r="BI185" i="4"/>
  <c r="BH185" i="4"/>
  <c r="BG185" i="4"/>
  <c r="BF185" i="4"/>
  <c r="T185" i="4"/>
  <c r="R185" i="4"/>
  <c r="P185" i="4"/>
  <c r="BI182" i="4"/>
  <c r="BH182" i="4"/>
  <c r="BG182" i="4"/>
  <c r="BF182" i="4"/>
  <c r="T182" i="4"/>
  <c r="R182" i="4"/>
  <c r="P182" i="4"/>
  <c r="BI179" i="4"/>
  <c r="BH179" i="4"/>
  <c r="BG179" i="4"/>
  <c r="BF179" i="4"/>
  <c r="T179" i="4"/>
  <c r="R179" i="4"/>
  <c r="P179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0" i="4"/>
  <c r="BH170" i="4"/>
  <c r="BG170" i="4"/>
  <c r="BF170" i="4"/>
  <c r="T170" i="4"/>
  <c r="R170" i="4"/>
  <c r="P170" i="4"/>
  <c r="BI167" i="4"/>
  <c r="BH167" i="4"/>
  <c r="BG167" i="4"/>
  <c r="BF167" i="4"/>
  <c r="T167" i="4"/>
  <c r="R167" i="4"/>
  <c r="P167" i="4"/>
  <c r="BI164" i="4"/>
  <c r="BH164" i="4"/>
  <c r="BG164" i="4"/>
  <c r="BF164" i="4"/>
  <c r="T164" i="4"/>
  <c r="R164" i="4"/>
  <c r="P164" i="4"/>
  <c r="BI161" i="4"/>
  <c r="BH161" i="4"/>
  <c r="BG161" i="4"/>
  <c r="BF161" i="4"/>
  <c r="T161" i="4"/>
  <c r="R161" i="4"/>
  <c r="P161" i="4"/>
  <c r="BI158" i="4"/>
  <c r="BH158" i="4"/>
  <c r="BG158" i="4"/>
  <c r="BF158" i="4"/>
  <c r="T158" i="4"/>
  <c r="R158" i="4"/>
  <c r="P158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5" i="4"/>
  <c r="BH145" i="4"/>
  <c r="BG145" i="4"/>
  <c r="BF145" i="4"/>
  <c r="T145" i="4"/>
  <c r="R145" i="4"/>
  <c r="P145" i="4"/>
  <c r="BI141" i="4"/>
  <c r="BH141" i="4"/>
  <c r="BG141" i="4"/>
  <c r="BF141" i="4"/>
  <c r="T141" i="4"/>
  <c r="R141" i="4"/>
  <c r="P141" i="4"/>
  <c r="BI138" i="4"/>
  <c r="BH138" i="4"/>
  <c r="BG138" i="4"/>
  <c r="BF138" i="4"/>
  <c r="T138" i="4"/>
  <c r="R138" i="4"/>
  <c r="P138" i="4"/>
  <c r="BI134" i="4"/>
  <c r="BH134" i="4"/>
  <c r="BG134" i="4"/>
  <c r="BF134" i="4"/>
  <c r="T134" i="4"/>
  <c r="R134" i="4"/>
  <c r="P134" i="4"/>
  <c r="BI130" i="4"/>
  <c r="BH130" i="4"/>
  <c r="BG130" i="4"/>
  <c r="BF130" i="4"/>
  <c r="T130" i="4"/>
  <c r="R130" i="4"/>
  <c r="P130" i="4"/>
  <c r="BI126" i="4"/>
  <c r="BH126" i="4"/>
  <c r="BG126" i="4"/>
  <c r="BF126" i="4"/>
  <c r="T126" i="4"/>
  <c r="R126" i="4"/>
  <c r="P126" i="4"/>
  <c r="BI122" i="4"/>
  <c r="BH122" i="4"/>
  <c r="BG122" i="4"/>
  <c r="BF122" i="4"/>
  <c r="T122" i="4"/>
  <c r="R122" i="4"/>
  <c r="P122" i="4"/>
  <c r="F115" i="4"/>
  <c r="F113" i="4"/>
  <c r="E111" i="4"/>
  <c r="F91" i="4"/>
  <c r="F89" i="4"/>
  <c r="E87" i="4"/>
  <c r="J24" i="4"/>
  <c r="E24" i="4"/>
  <c r="J92" i="4" s="1"/>
  <c r="J23" i="4"/>
  <c r="J21" i="4"/>
  <c r="E21" i="4"/>
  <c r="J115" i="4" s="1"/>
  <c r="J20" i="4"/>
  <c r="J18" i="4"/>
  <c r="E18" i="4"/>
  <c r="F92" i="4" s="1"/>
  <c r="J17" i="4"/>
  <c r="J12" i="4"/>
  <c r="J89" i="4" s="1"/>
  <c r="E7" i="4"/>
  <c r="E109" i="4"/>
  <c r="J37" i="3"/>
  <c r="J36" i="3"/>
  <c r="AY96" i="1"/>
  <c r="J35" i="3"/>
  <c r="AX96" i="1" s="1"/>
  <c r="BI224" i="3"/>
  <c r="BH224" i="3"/>
  <c r="BG224" i="3"/>
  <c r="BF224" i="3"/>
  <c r="T224" i="3"/>
  <c r="R224" i="3"/>
  <c r="P224" i="3"/>
  <c r="BI220" i="3"/>
  <c r="BH220" i="3"/>
  <c r="BG220" i="3"/>
  <c r="BF220" i="3"/>
  <c r="T220" i="3"/>
  <c r="R220" i="3"/>
  <c r="P220" i="3"/>
  <c r="BI216" i="3"/>
  <c r="BH216" i="3"/>
  <c r="BG216" i="3"/>
  <c r="BF216" i="3"/>
  <c r="T216" i="3"/>
  <c r="R216" i="3"/>
  <c r="P216" i="3"/>
  <c r="BI213" i="3"/>
  <c r="BH213" i="3"/>
  <c r="BG213" i="3"/>
  <c r="BF213" i="3"/>
  <c r="T213" i="3"/>
  <c r="R213" i="3"/>
  <c r="P213" i="3"/>
  <c r="BI209" i="3"/>
  <c r="BH209" i="3"/>
  <c r="BG209" i="3"/>
  <c r="BF209" i="3"/>
  <c r="T209" i="3"/>
  <c r="R209" i="3"/>
  <c r="P209" i="3"/>
  <c r="BI207" i="3"/>
  <c r="BH207" i="3"/>
  <c r="BG207" i="3"/>
  <c r="BF207" i="3"/>
  <c r="T207" i="3"/>
  <c r="R207" i="3"/>
  <c r="P207" i="3"/>
  <c r="BI204" i="3"/>
  <c r="BH204" i="3"/>
  <c r="BG204" i="3"/>
  <c r="BF204" i="3"/>
  <c r="T204" i="3"/>
  <c r="R204" i="3"/>
  <c r="P204" i="3"/>
  <c r="BI200" i="3"/>
  <c r="BH200" i="3"/>
  <c r="BG200" i="3"/>
  <c r="BF200" i="3"/>
  <c r="T200" i="3"/>
  <c r="R200" i="3"/>
  <c r="P200" i="3"/>
  <c r="BI197" i="3"/>
  <c r="BH197" i="3"/>
  <c r="BG197" i="3"/>
  <c r="BF197" i="3"/>
  <c r="T197" i="3"/>
  <c r="R197" i="3"/>
  <c r="P197" i="3"/>
  <c r="BI194" i="3"/>
  <c r="BH194" i="3"/>
  <c r="BG194" i="3"/>
  <c r="BF194" i="3"/>
  <c r="T194" i="3"/>
  <c r="R194" i="3"/>
  <c r="P194" i="3"/>
  <c r="BI191" i="3"/>
  <c r="BH191" i="3"/>
  <c r="BG191" i="3"/>
  <c r="BF191" i="3"/>
  <c r="T191" i="3"/>
  <c r="R191" i="3"/>
  <c r="P191" i="3"/>
  <c r="BI188" i="3"/>
  <c r="BH188" i="3"/>
  <c r="BG188" i="3"/>
  <c r="BF188" i="3"/>
  <c r="T188" i="3"/>
  <c r="R188" i="3"/>
  <c r="P188" i="3"/>
  <c r="BI185" i="3"/>
  <c r="BH185" i="3"/>
  <c r="BG185" i="3"/>
  <c r="BF185" i="3"/>
  <c r="T185" i="3"/>
  <c r="R185" i="3"/>
  <c r="P185" i="3"/>
  <c r="BI182" i="3"/>
  <c r="BH182" i="3"/>
  <c r="BG182" i="3"/>
  <c r="BF182" i="3"/>
  <c r="T182" i="3"/>
  <c r="R182" i="3"/>
  <c r="P182" i="3"/>
  <c r="BI179" i="3"/>
  <c r="BH179" i="3"/>
  <c r="BG179" i="3"/>
  <c r="BF179" i="3"/>
  <c r="T179" i="3"/>
  <c r="R179" i="3"/>
  <c r="P179" i="3"/>
  <c r="BI176" i="3"/>
  <c r="BH176" i="3"/>
  <c r="BG176" i="3"/>
  <c r="BF176" i="3"/>
  <c r="T176" i="3"/>
  <c r="R176" i="3"/>
  <c r="P176" i="3"/>
  <c r="BI173" i="3"/>
  <c r="BH173" i="3"/>
  <c r="BG173" i="3"/>
  <c r="BF173" i="3"/>
  <c r="T173" i="3"/>
  <c r="R173" i="3"/>
  <c r="P173" i="3"/>
  <c r="BI170" i="3"/>
  <c r="BH170" i="3"/>
  <c r="BG170" i="3"/>
  <c r="BF170" i="3"/>
  <c r="T170" i="3"/>
  <c r="R170" i="3"/>
  <c r="P170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8" i="3"/>
  <c r="BH158" i="3"/>
  <c r="BG158" i="3"/>
  <c r="BF158" i="3"/>
  <c r="T158" i="3"/>
  <c r="R158" i="3"/>
  <c r="P158" i="3"/>
  <c r="BI155" i="3"/>
  <c r="BH155" i="3"/>
  <c r="BG155" i="3"/>
  <c r="BF155" i="3"/>
  <c r="T155" i="3"/>
  <c r="R155" i="3"/>
  <c r="P155" i="3"/>
  <c r="BI152" i="3"/>
  <c r="BH152" i="3"/>
  <c r="BG152" i="3"/>
  <c r="BF152" i="3"/>
  <c r="T152" i="3"/>
  <c r="R152" i="3"/>
  <c r="P152" i="3"/>
  <c r="BI149" i="3"/>
  <c r="BH149" i="3"/>
  <c r="BG149" i="3"/>
  <c r="BF149" i="3"/>
  <c r="T149" i="3"/>
  <c r="R149" i="3"/>
  <c r="P149" i="3"/>
  <c r="BI145" i="3"/>
  <c r="BH145" i="3"/>
  <c r="BG145" i="3"/>
  <c r="BF145" i="3"/>
  <c r="T145" i="3"/>
  <c r="R145" i="3"/>
  <c r="P145" i="3"/>
  <c r="BI141" i="3"/>
  <c r="BH141" i="3"/>
  <c r="BG141" i="3"/>
  <c r="BF141" i="3"/>
  <c r="T141" i="3"/>
  <c r="R141" i="3"/>
  <c r="P141" i="3"/>
  <c r="BI138" i="3"/>
  <c r="BH138" i="3"/>
  <c r="BG138" i="3"/>
  <c r="BF138" i="3"/>
  <c r="T138" i="3"/>
  <c r="R138" i="3"/>
  <c r="P138" i="3"/>
  <c r="BI134" i="3"/>
  <c r="BH134" i="3"/>
  <c r="BG134" i="3"/>
  <c r="BF134" i="3"/>
  <c r="T134" i="3"/>
  <c r="R134" i="3"/>
  <c r="P134" i="3"/>
  <c r="BI130" i="3"/>
  <c r="BH130" i="3"/>
  <c r="BG130" i="3"/>
  <c r="BF130" i="3"/>
  <c r="T130" i="3"/>
  <c r="R130" i="3"/>
  <c r="P130" i="3"/>
  <c r="BI126" i="3"/>
  <c r="BH126" i="3"/>
  <c r="BG126" i="3"/>
  <c r="BF126" i="3"/>
  <c r="T126" i="3"/>
  <c r="R126" i="3"/>
  <c r="P126" i="3"/>
  <c r="BI122" i="3"/>
  <c r="BH122" i="3"/>
  <c r="BG122" i="3"/>
  <c r="BF122" i="3"/>
  <c r="T122" i="3"/>
  <c r="R122" i="3"/>
  <c r="P122" i="3"/>
  <c r="F115" i="3"/>
  <c r="F113" i="3"/>
  <c r="E111" i="3"/>
  <c r="F91" i="3"/>
  <c r="F89" i="3"/>
  <c r="E87" i="3"/>
  <c r="J24" i="3"/>
  <c r="E24" i="3"/>
  <c r="J92" i="3" s="1"/>
  <c r="J23" i="3"/>
  <c r="J21" i="3"/>
  <c r="E21" i="3"/>
  <c r="J115" i="3" s="1"/>
  <c r="J20" i="3"/>
  <c r="J18" i="3"/>
  <c r="E18" i="3"/>
  <c r="F116" i="3" s="1"/>
  <c r="J17" i="3"/>
  <c r="J12" i="3"/>
  <c r="J113" i="3" s="1"/>
  <c r="E7" i="3"/>
  <c r="E109" i="3"/>
  <c r="J37" i="2"/>
  <c r="J36" i="2"/>
  <c r="AY95" i="1" s="1"/>
  <c r="J35" i="2"/>
  <c r="AX95" i="1" s="1"/>
  <c r="BI352" i="2"/>
  <c r="BH352" i="2"/>
  <c r="BG352" i="2"/>
  <c r="BF352" i="2"/>
  <c r="T352" i="2"/>
  <c r="R352" i="2"/>
  <c r="P352" i="2"/>
  <c r="BI349" i="2"/>
  <c r="BH349" i="2"/>
  <c r="BG349" i="2"/>
  <c r="BF349" i="2"/>
  <c r="T349" i="2"/>
  <c r="R349" i="2"/>
  <c r="P349" i="2"/>
  <c r="BI346" i="2"/>
  <c r="BH346" i="2"/>
  <c r="BG346" i="2"/>
  <c r="BF346" i="2"/>
  <c r="T346" i="2"/>
  <c r="R346" i="2"/>
  <c r="P346" i="2"/>
  <c r="BI341" i="2"/>
  <c r="BH341" i="2"/>
  <c r="BG341" i="2"/>
  <c r="BF341" i="2"/>
  <c r="T341" i="2"/>
  <c r="R341" i="2"/>
  <c r="P341" i="2"/>
  <c r="BI338" i="2"/>
  <c r="BH338" i="2"/>
  <c r="BG338" i="2"/>
  <c r="BF338" i="2"/>
  <c r="T338" i="2"/>
  <c r="R338" i="2"/>
  <c r="P338" i="2"/>
  <c r="BI330" i="2"/>
  <c r="BH330" i="2"/>
  <c r="BG330" i="2"/>
  <c r="BF330" i="2"/>
  <c r="T330" i="2"/>
  <c r="R330" i="2"/>
  <c r="P330" i="2"/>
  <c r="BI326" i="2"/>
  <c r="BH326" i="2"/>
  <c r="BG326" i="2"/>
  <c r="BF326" i="2"/>
  <c r="T326" i="2"/>
  <c r="R326" i="2"/>
  <c r="P326" i="2"/>
  <c r="BI323" i="2"/>
  <c r="BH323" i="2"/>
  <c r="BG323" i="2"/>
  <c r="BF323" i="2"/>
  <c r="T323" i="2"/>
  <c r="R323" i="2"/>
  <c r="P323" i="2"/>
  <c r="BI320" i="2"/>
  <c r="BH320" i="2"/>
  <c r="BG320" i="2"/>
  <c r="BF320" i="2"/>
  <c r="T320" i="2"/>
  <c r="R320" i="2"/>
  <c r="P320" i="2"/>
  <c r="BI317" i="2"/>
  <c r="BH317" i="2"/>
  <c r="BG317" i="2"/>
  <c r="BF317" i="2"/>
  <c r="T317" i="2"/>
  <c r="R317" i="2"/>
  <c r="P317" i="2"/>
  <c r="BI314" i="2"/>
  <c r="BH314" i="2"/>
  <c r="BG314" i="2"/>
  <c r="BF314" i="2"/>
  <c r="T314" i="2"/>
  <c r="R314" i="2"/>
  <c r="P314" i="2"/>
  <c r="BI312" i="2"/>
  <c r="BH312" i="2"/>
  <c r="BG312" i="2"/>
  <c r="BF312" i="2"/>
  <c r="T312" i="2"/>
  <c r="R312" i="2"/>
  <c r="P312" i="2"/>
  <c r="BI310" i="2"/>
  <c r="BH310" i="2"/>
  <c r="BG310" i="2"/>
  <c r="BF310" i="2"/>
  <c r="T310" i="2"/>
  <c r="R310" i="2"/>
  <c r="P310" i="2"/>
  <c r="BI308" i="2"/>
  <c r="BH308" i="2"/>
  <c r="BG308" i="2"/>
  <c r="BF308" i="2"/>
  <c r="T308" i="2"/>
  <c r="R308" i="2"/>
  <c r="P308" i="2"/>
  <c r="BI306" i="2"/>
  <c r="BH306" i="2"/>
  <c r="BG306" i="2"/>
  <c r="BF306" i="2"/>
  <c r="T306" i="2"/>
  <c r="R306" i="2"/>
  <c r="P306" i="2"/>
  <c r="BI304" i="2"/>
  <c r="BH304" i="2"/>
  <c r="BG304" i="2"/>
  <c r="BF304" i="2"/>
  <c r="T304" i="2"/>
  <c r="R304" i="2"/>
  <c r="P304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3" i="2"/>
  <c r="BH293" i="2"/>
  <c r="BG293" i="2"/>
  <c r="BF293" i="2"/>
  <c r="T293" i="2"/>
  <c r="R293" i="2"/>
  <c r="P293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3" i="2"/>
  <c r="BH283" i="2"/>
  <c r="BG283" i="2"/>
  <c r="BF283" i="2"/>
  <c r="T283" i="2"/>
  <c r="R283" i="2"/>
  <c r="P283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1" i="2"/>
  <c r="BH271" i="2"/>
  <c r="BG271" i="2"/>
  <c r="BF271" i="2"/>
  <c r="T271" i="2"/>
  <c r="R271" i="2"/>
  <c r="P271" i="2"/>
  <c r="BI269" i="2"/>
  <c r="BH269" i="2"/>
  <c r="BG269" i="2"/>
  <c r="BF269" i="2"/>
  <c r="T269" i="2"/>
  <c r="R269" i="2"/>
  <c r="P269" i="2"/>
  <c r="BI267" i="2"/>
  <c r="BH267" i="2"/>
  <c r="BG267" i="2"/>
  <c r="BF267" i="2"/>
  <c r="T267" i="2"/>
  <c r="R267" i="2"/>
  <c r="P267" i="2"/>
  <c r="BI265" i="2"/>
  <c r="BH265" i="2"/>
  <c r="BG265" i="2"/>
  <c r="BF265" i="2"/>
  <c r="T265" i="2"/>
  <c r="R265" i="2"/>
  <c r="P265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5" i="2"/>
  <c r="BH255" i="2"/>
  <c r="BG255" i="2"/>
  <c r="BF255" i="2"/>
  <c r="T255" i="2"/>
  <c r="R255" i="2"/>
  <c r="P255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19" i="2"/>
  <c r="BH219" i="2"/>
  <c r="BG219" i="2"/>
  <c r="BF219" i="2"/>
  <c r="T219" i="2"/>
  <c r="R219" i="2"/>
  <c r="P219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09" i="2"/>
  <c r="BH209" i="2"/>
  <c r="BG209" i="2"/>
  <c r="BF209" i="2"/>
  <c r="T209" i="2"/>
  <c r="R209" i="2"/>
  <c r="P209" i="2"/>
  <c r="BI206" i="2"/>
  <c r="BH206" i="2"/>
  <c r="BG206" i="2"/>
  <c r="BF206" i="2"/>
  <c r="T206" i="2"/>
  <c r="R206" i="2"/>
  <c r="P206" i="2"/>
  <c r="BI203" i="2"/>
  <c r="BH203" i="2"/>
  <c r="BG203" i="2"/>
  <c r="BF203" i="2"/>
  <c r="T203" i="2"/>
  <c r="R203" i="2"/>
  <c r="P203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92" i="2"/>
  <c r="BH192" i="2"/>
  <c r="BG192" i="2"/>
  <c r="BF192" i="2"/>
  <c r="T192" i="2"/>
  <c r="R192" i="2"/>
  <c r="P192" i="2"/>
  <c r="BI189" i="2"/>
  <c r="BH189" i="2"/>
  <c r="BG189" i="2"/>
  <c r="BF189" i="2"/>
  <c r="T189" i="2"/>
  <c r="R189" i="2"/>
  <c r="P189" i="2"/>
  <c r="BI185" i="2"/>
  <c r="BH185" i="2"/>
  <c r="BG185" i="2"/>
  <c r="BF185" i="2"/>
  <c r="T185" i="2"/>
  <c r="R185" i="2"/>
  <c r="P185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4" i="2"/>
  <c r="BH164" i="2"/>
  <c r="BG164" i="2"/>
  <c r="BF164" i="2"/>
  <c r="T164" i="2"/>
  <c r="R164" i="2"/>
  <c r="P164" i="2"/>
  <c r="BI161" i="2"/>
  <c r="BH161" i="2"/>
  <c r="BG161" i="2"/>
  <c r="BF161" i="2"/>
  <c r="T161" i="2"/>
  <c r="R161" i="2"/>
  <c r="P161" i="2"/>
  <c r="BI158" i="2"/>
  <c r="BH158" i="2"/>
  <c r="BG158" i="2"/>
  <c r="BF158" i="2"/>
  <c r="T158" i="2"/>
  <c r="R158" i="2"/>
  <c r="P158" i="2"/>
  <c r="BI155" i="2"/>
  <c r="BH155" i="2"/>
  <c r="BG155" i="2"/>
  <c r="BF155" i="2"/>
  <c r="T155" i="2"/>
  <c r="R155" i="2"/>
  <c r="P155" i="2"/>
  <c r="BI152" i="2"/>
  <c r="BH152" i="2"/>
  <c r="BG152" i="2"/>
  <c r="BF152" i="2"/>
  <c r="T152" i="2"/>
  <c r="R152" i="2"/>
  <c r="P152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4" i="2"/>
  <c r="BH144" i="2"/>
  <c r="BG144" i="2"/>
  <c r="BF144" i="2"/>
  <c r="T144" i="2"/>
  <c r="R144" i="2"/>
  <c r="P144" i="2"/>
  <c r="BI141" i="2"/>
  <c r="BH141" i="2"/>
  <c r="BG141" i="2"/>
  <c r="BF141" i="2"/>
  <c r="T141" i="2"/>
  <c r="R141" i="2"/>
  <c r="P141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5" i="2"/>
  <c r="F113" i="2"/>
  <c r="E111" i="2"/>
  <c r="F91" i="2"/>
  <c r="F89" i="2"/>
  <c r="E87" i="2"/>
  <c r="J24" i="2"/>
  <c r="E24" i="2"/>
  <c r="J92" i="2"/>
  <c r="J23" i="2"/>
  <c r="J21" i="2"/>
  <c r="E21" i="2"/>
  <c r="J115" i="2"/>
  <c r="J20" i="2"/>
  <c r="J18" i="2"/>
  <c r="E18" i="2"/>
  <c r="F116" i="2" s="1"/>
  <c r="J17" i="2"/>
  <c r="J12" i="2"/>
  <c r="J113" i="2" s="1"/>
  <c r="E7" i="2"/>
  <c r="E109" i="2" s="1"/>
  <c r="L90" i="1"/>
  <c r="AM90" i="1"/>
  <c r="AM89" i="1"/>
  <c r="L89" i="1"/>
  <c r="AM87" i="1"/>
  <c r="L87" i="1"/>
  <c r="L85" i="1"/>
  <c r="L84" i="1"/>
  <c r="BK136" i="9"/>
  <c r="BK126" i="9"/>
  <c r="BK123" i="9"/>
  <c r="BK166" i="8"/>
  <c r="BK159" i="8"/>
  <c r="J153" i="8"/>
  <c r="BK142" i="8"/>
  <c r="BK138" i="8"/>
  <c r="J126" i="8"/>
  <c r="BK124" i="8"/>
  <c r="J122" i="8"/>
  <c r="BK208" i="7"/>
  <c r="J201" i="7"/>
  <c r="BK197" i="7"/>
  <c r="BK188" i="7"/>
  <c r="BK176" i="7"/>
  <c r="J170" i="7"/>
  <c r="BK167" i="7"/>
  <c r="J167" i="7"/>
  <c r="BK164" i="7"/>
  <c r="J161" i="7"/>
  <c r="BK158" i="7"/>
  <c r="BK155" i="7"/>
  <c r="BK152" i="7"/>
  <c r="J149" i="7"/>
  <c r="J145" i="7"/>
  <c r="BK141" i="7"/>
  <c r="BK138" i="7"/>
  <c r="J134" i="7"/>
  <c r="BK212" i="6"/>
  <c r="J212" i="6"/>
  <c r="BK208" i="6"/>
  <c r="J204" i="6"/>
  <c r="J201" i="6"/>
  <c r="BK197" i="6"/>
  <c r="J192" i="6"/>
  <c r="BK188" i="6"/>
  <c r="BK182" i="6"/>
  <c r="BK179" i="6"/>
  <c r="BK170" i="6"/>
  <c r="BK167" i="6"/>
  <c r="J164" i="6"/>
  <c r="BK161" i="6"/>
  <c r="BK155" i="6"/>
  <c r="BK152" i="6"/>
  <c r="BK134" i="6"/>
  <c r="J130" i="6"/>
  <c r="BK224" i="5"/>
  <c r="J224" i="5"/>
  <c r="J216" i="5"/>
  <c r="J213" i="5"/>
  <c r="BK209" i="5"/>
  <c r="J204" i="5"/>
  <c r="BK191" i="5"/>
  <c r="BK188" i="5"/>
  <c r="BK182" i="5"/>
  <c r="J176" i="5"/>
  <c r="BK173" i="5"/>
  <c r="J170" i="5"/>
  <c r="BK161" i="5"/>
  <c r="BK158" i="5"/>
  <c r="BK152" i="5"/>
  <c r="BK149" i="5"/>
  <c r="J145" i="5"/>
  <c r="J138" i="5"/>
  <c r="BK208" i="4"/>
  <c r="BK197" i="4"/>
  <c r="BK188" i="4"/>
  <c r="BK170" i="4"/>
  <c r="BK164" i="4"/>
  <c r="J152" i="4"/>
  <c r="BK141" i="4"/>
  <c r="BK134" i="4"/>
  <c r="BK220" i="3"/>
  <c r="J207" i="3"/>
  <c r="BK204" i="3"/>
  <c r="BK200" i="3"/>
  <c r="J197" i="3"/>
  <c r="BK194" i="3"/>
  <c r="J191" i="3"/>
  <c r="BK188" i="3"/>
  <c r="J179" i="3"/>
  <c r="J176" i="3"/>
  <c r="BK167" i="3"/>
  <c r="J164" i="3"/>
  <c r="J161" i="3"/>
  <c r="BK155" i="3"/>
  <c r="BK152" i="3"/>
  <c r="J145" i="3"/>
  <c r="BK130" i="3"/>
  <c r="J349" i="2"/>
  <c r="J330" i="2"/>
  <c r="BK326" i="2"/>
  <c r="BK323" i="2"/>
  <c r="BK320" i="2"/>
  <c r="BK310" i="2"/>
  <c r="BK306" i="2"/>
  <c r="BK304" i="2"/>
  <c r="J302" i="2"/>
  <c r="J300" i="2"/>
  <c r="BK286" i="2"/>
  <c r="J280" i="2"/>
  <c r="J278" i="2"/>
  <c r="J267" i="2"/>
  <c r="BK265" i="2"/>
  <c r="BK262" i="2"/>
  <c r="J260" i="2"/>
  <c r="BK258" i="2"/>
  <c r="J248" i="2"/>
  <c r="BK242" i="2"/>
  <c r="J240" i="2"/>
  <c r="J238" i="2"/>
  <c r="J234" i="2"/>
  <c r="BK232" i="2"/>
  <c r="J224" i="2"/>
  <c r="BK222" i="2"/>
  <c r="BK219" i="2"/>
  <c r="BK216" i="2"/>
  <c r="BK214" i="2"/>
  <c r="BK192" i="2"/>
  <c r="J185" i="2"/>
  <c r="BK179" i="2"/>
  <c r="J172" i="2"/>
  <c r="J169" i="2"/>
  <c r="BK164" i="2"/>
  <c r="J152" i="2"/>
  <c r="BK141" i="2"/>
  <c r="BK134" i="2"/>
  <c r="BK129" i="2"/>
  <c r="J126" i="2"/>
  <c r="J122" i="2"/>
  <c r="J134" i="9"/>
  <c r="J126" i="9"/>
  <c r="J121" i="9"/>
  <c r="J119" i="9"/>
  <c r="J138" i="8"/>
  <c r="J136" i="8"/>
  <c r="BK126" i="8"/>
  <c r="BK211" i="7"/>
  <c r="J211" i="7"/>
  <c r="J204" i="7"/>
  <c r="J197" i="7"/>
  <c r="J192" i="7"/>
  <c r="J188" i="7"/>
  <c r="J182" i="7"/>
  <c r="BK179" i="7"/>
  <c r="J176" i="7"/>
  <c r="J173" i="7"/>
  <c r="BK161" i="7"/>
  <c r="BK149" i="7"/>
  <c r="BK145" i="7"/>
  <c r="BK122" i="7"/>
  <c r="BK201" i="6"/>
  <c r="J197" i="6"/>
  <c r="BK195" i="6"/>
  <c r="J188" i="6"/>
  <c r="J185" i="6"/>
  <c r="J182" i="6"/>
  <c r="J176" i="6"/>
  <c r="J167" i="6"/>
  <c r="J149" i="6"/>
  <c r="BK145" i="6"/>
  <c r="J141" i="6"/>
  <c r="BK138" i="6"/>
  <c r="BK130" i="6"/>
  <c r="J126" i="6"/>
  <c r="BK216" i="5"/>
  <c r="J194" i="5"/>
  <c r="J185" i="5"/>
  <c r="J179" i="5"/>
  <c r="BK164" i="5"/>
  <c r="J161" i="5"/>
  <c r="J134" i="5"/>
  <c r="J204" i="4"/>
  <c r="J201" i="4"/>
  <c r="BK192" i="4"/>
  <c r="BK185" i="4"/>
  <c r="J182" i="4"/>
  <c r="J179" i="4"/>
  <c r="J176" i="4"/>
  <c r="J173" i="4"/>
  <c r="J167" i="4"/>
  <c r="J164" i="4"/>
  <c r="J161" i="4"/>
  <c r="BK158" i="4"/>
  <c r="BK155" i="4"/>
  <c r="BK152" i="4"/>
  <c r="J141" i="4"/>
  <c r="J138" i="4"/>
  <c r="J130" i="4"/>
  <c r="BK126" i="4"/>
  <c r="J122" i="4"/>
  <c r="BK216" i="3"/>
  <c r="J213" i="3"/>
  <c r="J200" i="3"/>
  <c r="J188" i="3"/>
  <c r="J182" i="3"/>
  <c r="BK179" i="3"/>
  <c r="J173" i="3"/>
  <c r="BK170" i="3"/>
  <c r="J167" i="3"/>
  <c r="BK161" i="3"/>
  <c r="J158" i="3"/>
  <c r="J152" i="3"/>
  <c r="BK149" i="3"/>
  <c r="BK145" i="3"/>
  <c r="J141" i="3"/>
  <c r="J126" i="3"/>
  <c r="BK122" i="3"/>
  <c r="BK346" i="2"/>
  <c r="J341" i="2"/>
  <c r="J326" i="2"/>
  <c r="J317" i="2"/>
  <c r="BK312" i="2"/>
  <c r="J310" i="2"/>
  <c r="J308" i="2"/>
  <c r="J296" i="2"/>
  <c r="BK293" i="2"/>
  <c r="J290" i="2"/>
  <c r="BK283" i="2"/>
  <c r="BK278" i="2"/>
  <c r="J274" i="2"/>
  <c r="BK271" i="2"/>
  <c r="BK269" i="2"/>
  <c r="J265" i="2"/>
  <c r="BK255" i="2"/>
  <c r="J252" i="2"/>
  <c r="BK248" i="2"/>
  <c r="BK244" i="2"/>
  <c r="BK238" i="2"/>
  <c r="J232" i="2"/>
  <c r="J230" i="2"/>
  <c r="J228" i="2"/>
  <c r="BK226" i="2"/>
  <c r="BK224" i="2"/>
  <c r="J222" i="2"/>
  <c r="J214" i="2"/>
  <c r="BK212" i="2"/>
  <c r="J209" i="2"/>
  <c r="J200" i="2"/>
  <c r="BK198" i="2"/>
  <c r="BK195" i="2"/>
  <c r="J192" i="2"/>
  <c r="BK189" i="2"/>
  <c r="BK185" i="2"/>
  <c r="BK181" i="2"/>
  <c r="J179" i="2"/>
  <c r="J175" i="2"/>
  <c r="J161" i="2"/>
  <c r="BK158" i="2"/>
  <c r="BK155" i="2"/>
  <c r="BK149" i="2"/>
  <c r="BK147" i="2"/>
  <c r="J144" i="2"/>
  <c r="BK138" i="2"/>
  <c r="J136" i="2"/>
  <c r="J134" i="2"/>
  <c r="J131" i="2"/>
  <c r="BK134" i="9"/>
  <c r="J123" i="9"/>
  <c r="J169" i="8"/>
  <c r="J166" i="8"/>
  <c r="J163" i="8"/>
  <c r="J155" i="8"/>
  <c r="BK150" i="8"/>
  <c r="BK146" i="8"/>
  <c r="J144" i="8"/>
  <c r="BK140" i="8"/>
  <c r="BK136" i="8"/>
  <c r="BK134" i="8"/>
  <c r="J132" i="8"/>
  <c r="BK129" i="8"/>
  <c r="J124" i="8"/>
  <c r="BK122" i="8"/>
  <c r="J208" i="7"/>
  <c r="BK201" i="7"/>
  <c r="J195" i="7"/>
  <c r="BK192" i="7"/>
  <c r="BK185" i="7"/>
  <c r="BK182" i="7"/>
  <c r="BK173" i="7"/>
  <c r="J164" i="7"/>
  <c r="J158" i="7"/>
  <c r="J155" i="7"/>
  <c r="J152" i="7"/>
  <c r="BK134" i="7"/>
  <c r="J130" i="7"/>
  <c r="J126" i="7"/>
  <c r="J208" i="6"/>
  <c r="BK204" i="6"/>
  <c r="BK192" i="6"/>
  <c r="BK185" i="6"/>
  <c r="BK176" i="6"/>
  <c r="J173" i="6"/>
  <c r="J170" i="6"/>
  <c r="J161" i="6"/>
  <c r="BK158" i="6"/>
  <c r="J155" i="6"/>
  <c r="J152" i="6"/>
  <c r="J145" i="6"/>
  <c r="J138" i="6"/>
  <c r="BK126" i="6"/>
  <c r="BK122" i="6"/>
  <c r="J220" i="5"/>
  <c r="BK213" i="5"/>
  <c r="BK207" i="5"/>
  <c r="BK200" i="5"/>
  <c r="J197" i="5"/>
  <c r="J188" i="5"/>
  <c r="BK185" i="5"/>
  <c r="J182" i="5"/>
  <c r="BK170" i="5"/>
  <c r="BK167" i="5"/>
  <c r="J164" i="5"/>
  <c r="BK155" i="5"/>
  <c r="J141" i="5"/>
  <c r="BK134" i="5"/>
  <c r="BK130" i="5"/>
  <c r="BK126" i="5"/>
  <c r="J122" i="5"/>
  <c r="BK212" i="4"/>
  <c r="J212" i="4"/>
  <c r="J208" i="4"/>
  <c r="BK204" i="4"/>
  <c r="BK195" i="4"/>
  <c r="BK179" i="4"/>
  <c r="BK176" i="4"/>
  <c r="J170" i="4"/>
  <c r="BK167" i="4"/>
  <c r="BK161" i="4"/>
  <c r="J155" i="4"/>
  <c r="J149" i="4"/>
  <c r="BK138" i="4"/>
  <c r="BK224" i="3"/>
  <c r="J224" i="3"/>
  <c r="J216" i="3"/>
  <c r="BK213" i="3"/>
  <c r="J209" i="3"/>
  <c r="BK197" i="3"/>
  <c r="J194" i="3"/>
  <c r="BK191" i="3"/>
  <c r="BK185" i="3"/>
  <c r="BK173" i="3"/>
  <c r="J170" i="3"/>
  <c r="BK158" i="3"/>
  <c r="J155" i="3"/>
  <c r="J149" i="3"/>
  <c r="BK126" i="3"/>
  <c r="J122" i="3"/>
  <c r="BK352" i="2"/>
  <c r="BK349" i="2"/>
  <c r="J346" i="2"/>
  <c r="BK338" i="2"/>
  <c r="J314" i="2"/>
  <c r="BK308" i="2"/>
  <c r="J306" i="2"/>
  <c r="J304" i="2"/>
  <c r="BK300" i="2"/>
  <c r="BK298" i="2"/>
  <c r="J293" i="2"/>
  <c r="BK288" i="2"/>
  <c r="J286" i="2"/>
  <c r="BK280" i="2"/>
  <c r="J276" i="2"/>
  <c r="BK274" i="2"/>
  <c r="J271" i="2"/>
  <c r="J269" i="2"/>
  <c r="BK260" i="2"/>
  <c r="J258" i="2"/>
  <c r="J255" i="2"/>
  <c r="BK250" i="2"/>
  <c r="J246" i="2"/>
  <c r="J236" i="2"/>
  <c r="BK230" i="2"/>
  <c r="BK228" i="2"/>
  <c r="J226" i="2"/>
  <c r="J216" i="2"/>
  <c r="J212" i="2"/>
  <c r="BK209" i="2"/>
  <c r="J206" i="2"/>
  <c r="J203" i="2"/>
  <c r="J195" i="2"/>
  <c r="J181" i="2"/>
  <c r="BK167" i="2"/>
  <c r="J164" i="2"/>
  <c r="J158" i="2"/>
  <c r="J155" i="2"/>
  <c r="BK152" i="2"/>
  <c r="J149" i="2"/>
  <c r="J147" i="2"/>
  <c r="BK144" i="2"/>
  <c r="J141" i="2"/>
  <c r="J138" i="2"/>
  <c r="BK136" i="2"/>
  <c r="J129" i="2"/>
  <c r="BK126" i="2"/>
  <c r="BK124" i="2"/>
  <c r="BK122" i="2"/>
  <c r="AS94" i="1"/>
  <c r="J136" i="9"/>
  <c r="BK132" i="9"/>
  <c r="J132" i="9"/>
  <c r="BK129" i="9"/>
  <c r="J129" i="9"/>
  <c r="BK121" i="9"/>
  <c r="BK119" i="9"/>
  <c r="BK169" i="8"/>
  <c r="BK163" i="8"/>
  <c r="J159" i="8"/>
  <c r="BK155" i="8"/>
  <c r="BK153" i="8"/>
  <c r="J150" i="8"/>
  <c r="J146" i="8"/>
  <c r="BK144" i="8"/>
  <c r="J142" i="8"/>
  <c r="J140" i="8"/>
  <c r="J134" i="8"/>
  <c r="BK132" i="8"/>
  <c r="J129" i="8"/>
  <c r="BK204" i="7"/>
  <c r="BK195" i="7"/>
  <c r="J185" i="7"/>
  <c r="J179" i="7"/>
  <c r="BK170" i="7"/>
  <c r="J141" i="7"/>
  <c r="J138" i="7"/>
  <c r="BK130" i="7"/>
  <c r="BK126" i="7"/>
  <c r="J122" i="7"/>
  <c r="J195" i="6"/>
  <c r="J179" i="6"/>
  <c r="BK173" i="6"/>
  <c r="BK164" i="6"/>
  <c r="J158" i="6"/>
  <c r="BK149" i="6"/>
  <c r="BK141" i="6"/>
  <c r="J134" i="6"/>
  <c r="J122" i="6"/>
  <c r="BK220" i="5"/>
  <c r="J209" i="5"/>
  <c r="J207" i="5"/>
  <c r="BK204" i="5"/>
  <c r="J200" i="5"/>
  <c r="BK197" i="5"/>
  <c r="BK194" i="5"/>
  <c r="J191" i="5"/>
  <c r="BK179" i="5"/>
  <c r="BK176" i="5"/>
  <c r="J173" i="5"/>
  <c r="J167" i="5"/>
  <c r="J158" i="5"/>
  <c r="J155" i="5"/>
  <c r="J152" i="5"/>
  <c r="J149" i="5"/>
  <c r="BK145" i="5"/>
  <c r="BK141" i="5"/>
  <c r="BK138" i="5"/>
  <c r="J130" i="5"/>
  <c r="J126" i="5"/>
  <c r="BK122" i="5"/>
  <c r="BK201" i="4"/>
  <c r="J197" i="4"/>
  <c r="J195" i="4"/>
  <c r="J192" i="4"/>
  <c r="J188" i="4"/>
  <c r="J185" i="4"/>
  <c r="BK182" i="4"/>
  <c r="BK173" i="4"/>
  <c r="J158" i="4"/>
  <c r="BK149" i="4"/>
  <c r="BK145" i="4"/>
  <c r="J145" i="4"/>
  <c r="J134" i="4"/>
  <c r="BK130" i="4"/>
  <c r="J126" i="4"/>
  <c r="BK122" i="4"/>
  <c r="J220" i="3"/>
  <c r="BK209" i="3"/>
  <c r="BK207" i="3"/>
  <c r="J204" i="3"/>
  <c r="J185" i="3"/>
  <c r="BK182" i="3"/>
  <c r="BK176" i="3"/>
  <c r="BK164" i="3"/>
  <c r="BK141" i="3"/>
  <c r="BK138" i="3"/>
  <c r="J138" i="3"/>
  <c r="BK134" i="3"/>
  <c r="J134" i="3"/>
  <c r="J130" i="3"/>
  <c r="J352" i="2"/>
  <c r="BK341" i="2"/>
  <c r="J338" i="2"/>
  <c r="BK330" i="2"/>
  <c r="J323" i="2"/>
  <c r="J320" i="2"/>
  <c r="BK317" i="2"/>
  <c r="BK314" i="2"/>
  <c r="J312" i="2"/>
  <c r="BK302" i="2"/>
  <c r="J298" i="2"/>
  <c r="BK296" i="2"/>
  <c r="BK290" i="2"/>
  <c r="J288" i="2"/>
  <c r="J283" i="2"/>
  <c r="BK276" i="2"/>
  <c r="BK267" i="2"/>
  <c r="J262" i="2"/>
  <c r="BK252" i="2"/>
  <c r="J250" i="2"/>
  <c r="BK246" i="2"/>
  <c r="J244" i="2"/>
  <c r="J242" i="2"/>
  <c r="BK240" i="2"/>
  <c r="BK236" i="2"/>
  <c r="BK234" i="2"/>
  <c r="J219" i="2"/>
  <c r="BK206" i="2"/>
  <c r="BK203" i="2"/>
  <c r="BK200" i="2"/>
  <c r="J198" i="2"/>
  <c r="J189" i="2"/>
  <c r="BK175" i="2"/>
  <c r="BK172" i="2"/>
  <c r="BK169" i="2"/>
  <c r="J167" i="2"/>
  <c r="BK161" i="2"/>
  <c r="BK131" i="2"/>
  <c r="J124" i="2"/>
  <c r="BK121" i="2" l="1"/>
  <c r="BK120" i="2"/>
  <c r="P121" i="3"/>
  <c r="P120" i="3" s="1"/>
  <c r="P119" i="3" s="1"/>
  <c r="AU96" i="1" s="1"/>
  <c r="P203" i="3"/>
  <c r="P121" i="4"/>
  <c r="P120" i="4"/>
  <c r="P191" i="4"/>
  <c r="P121" i="5"/>
  <c r="P120" i="5" s="1"/>
  <c r="P203" i="5"/>
  <c r="T121" i="6"/>
  <c r="T120" i="6" s="1"/>
  <c r="T119" i="6" s="1"/>
  <c r="T191" i="6"/>
  <c r="R121" i="7"/>
  <c r="R120" i="7" s="1"/>
  <c r="T191" i="7"/>
  <c r="P121" i="8"/>
  <c r="P120" i="8"/>
  <c r="T121" i="8"/>
  <c r="T120" i="8" s="1"/>
  <c r="P149" i="8"/>
  <c r="R149" i="8"/>
  <c r="P118" i="9"/>
  <c r="P117" i="9" s="1"/>
  <c r="AU102" i="1" s="1"/>
  <c r="P121" i="2"/>
  <c r="P120" i="2" s="1"/>
  <c r="BK316" i="2"/>
  <c r="J316" i="2"/>
  <c r="J99" i="2"/>
  <c r="R316" i="2"/>
  <c r="T121" i="3"/>
  <c r="T120" i="3"/>
  <c r="R203" i="3"/>
  <c r="R121" i="4"/>
  <c r="R120" i="4" s="1"/>
  <c r="T191" i="4"/>
  <c r="R121" i="5"/>
  <c r="R120" i="5" s="1"/>
  <c r="BK203" i="5"/>
  <c r="J203" i="5"/>
  <c r="J99" i="5"/>
  <c r="P121" i="6"/>
  <c r="P120" i="6" s="1"/>
  <c r="P119" i="6" s="1"/>
  <c r="AU99" i="1" s="1"/>
  <c r="P191" i="6"/>
  <c r="T121" i="7"/>
  <c r="T120" i="7" s="1"/>
  <c r="T119" i="7" s="1"/>
  <c r="R191" i="7"/>
  <c r="BK121" i="8"/>
  <c r="J121" i="8" s="1"/>
  <c r="J98" i="8" s="1"/>
  <c r="R121" i="8"/>
  <c r="R120" i="8" s="1"/>
  <c r="R119" i="8" s="1"/>
  <c r="BK149" i="8"/>
  <c r="J149" i="8" s="1"/>
  <c r="J99" i="8" s="1"/>
  <c r="T149" i="8"/>
  <c r="R118" i="9"/>
  <c r="R117" i="9" s="1"/>
  <c r="R121" i="2"/>
  <c r="R120" i="2" s="1"/>
  <c r="R119" i="2" s="1"/>
  <c r="T316" i="2"/>
  <c r="R121" i="3"/>
  <c r="R120" i="3" s="1"/>
  <c r="R119" i="3" s="1"/>
  <c r="T203" i="3"/>
  <c r="T121" i="4"/>
  <c r="T120" i="4" s="1"/>
  <c r="T119" i="4" s="1"/>
  <c r="R191" i="4"/>
  <c r="T121" i="5"/>
  <c r="T120" i="5" s="1"/>
  <c r="R203" i="5"/>
  <c r="BK121" i="6"/>
  <c r="J121" i="6" s="1"/>
  <c r="J98" i="6" s="1"/>
  <c r="R191" i="6"/>
  <c r="BK121" i="7"/>
  <c r="J121" i="7" s="1"/>
  <c r="J98" i="7" s="1"/>
  <c r="P191" i="7"/>
  <c r="BK118" i="9"/>
  <c r="J118" i="9" s="1"/>
  <c r="J97" i="9" s="1"/>
  <c r="T121" i="2"/>
  <c r="T120" i="2" s="1"/>
  <c r="T119" i="2" s="1"/>
  <c r="P316" i="2"/>
  <c r="BK121" i="3"/>
  <c r="J121" i="3" s="1"/>
  <c r="J98" i="3" s="1"/>
  <c r="BK203" i="3"/>
  <c r="J203" i="3"/>
  <c r="J99" i="3" s="1"/>
  <c r="BK121" i="4"/>
  <c r="J121" i="4" s="1"/>
  <c r="J98" i="4" s="1"/>
  <c r="BK191" i="4"/>
  <c r="J191" i="4" s="1"/>
  <c r="J99" i="4" s="1"/>
  <c r="BK121" i="5"/>
  <c r="J121" i="5" s="1"/>
  <c r="J98" i="5" s="1"/>
  <c r="T203" i="5"/>
  <c r="R121" i="6"/>
  <c r="R120" i="6" s="1"/>
  <c r="R119" i="6" s="1"/>
  <c r="BK191" i="6"/>
  <c r="J191" i="6"/>
  <c r="J99" i="6" s="1"/>
  <c r="P121" i="7"/>
  <c r="P120" i="7" s="1"/>
  <c r="P119" i="7" s="1"/>
  <c r="AU100" i="1" s="1"/>
  <c r="BK191" i="7"/>
  <c r="J191" i="7" s="1"/>
  <c r="J99" i="7" s="1"/>
  <c r="T118" i="9"/>
  <c r="T117" i="9" s="1"/>
  <c r="E85" i="2"/>
  <c r="F92" i="2"/>
  <c r="BE122" i="2"/>
  <c r="BE126" i="2"/>
  <c r="BE141" i="2"/>
  <c r="BE149" i="2"/>
  <c r="BE179" i="2"/>
  <c r="BE181" i="2"/>
  <c r="BE192" i="2"/>
  <c r="BE212" i="2"/>
  <c r="BE228" i="2"/>
  <c r="BE230" i="2"/>
  <c r="BE242" i="2"/>
  <c r="BE255" i="2"/>
  <c r="BE260" i="2"/>
  <c r="BE269" i="2"/>
  <c r="BE278" i="2"/>
  <c r="BE286" i="2"/>
  <c r="BE298" i="2"/>
  <c r="BE306" i="2"/>
  <c r="BE323" i="2"/>
  <c r="BE346" i="2"/>
  <c r="BE352" i="2"/>
  <c r="E85" i="3"/>
  <c r="J89" i="3"/>
  <c r="J116" i="3"/>
  <c r="BE126" i="3"/>
  <c r="BE134" i="3"/>
  <c r="BE149" i="3"/>
  <c r="BE155" i="3"/>
  <c r="BE167" i="3"/>
  <c r="BE194" i="3"/>
  <c r="BE197" i="3"/>
  <c r="BE216" i="3"/>
  <c r="E85" i="4"/>
  <c r="J91" i="4"/>
  <c r="J113" i="4"/>
  <c r="J116" i="4"/>
  <c r="BE134" i="4"/>
  <c r="BE141" i="4"/>
  <c r="BE145" i="4"/>
  <c r="BE152" i="4"/>
  <c r="BE173" i="4"/>
  <c r="BE176" i="4"/>
  <c r="BE185" i="4"/>
  <c r="BE197" i="4"/>
  <c r="BE204" i="4"/>
  <c r="J89" i="5"/>
  <c r="F116" i="5"/>
  <c r="BE145" i="5"/>
  <c r="BE155" i="5"/>
  <c r="BE161" i="5"/>
  <c r="BE185" i="5"/>
  <c r="BE191" i="5"/>
  <c r="BE194" i="5"/>
  <c r="J91" i="6"/>
  <c r="E109" i="6"/>
  <c r="BE126" i="6"/>
  <c r="BE145" i="6"/>
  <c r="BE152" i="6"/>
  <c r="BE158" i="6"/>
  <c r="BE164" i="6"/>
  <c r="BE167" i="6"/>
  <c r="BE173" i="6"/>
  <c r="BE182" i="6"/>
  <c r="BE188" i="6"/>
  <c r="BE201" i="6"/>
  <c r="J89" i="7"/>
  <c r="J92" i="7"/>
  <c r="BE145" i="7"/>
  <c r="BE149" i="7"/>
  <c r="BE155" i="7"/>
  <c r="BE158" i="7"/>
  <c r="BE164" i="7"/>
  <c r="BE167" i="7"/>
  <c r="BE185" i="7"/>
  <c r="BE208" i="7"/>
  <c r="J92" i="8"/>
  <c r="J113" i="8"/>
  <c r="BE122" i="8"/>
  <c r="BE138" i="8"/>
  <c r="BE166" i="8"/>
  <c r="E85" i="9"/>
  <c r="J89" i="9"/>
  <c r="J91" i="9"/>
  <c r="J92" i="9"/>
  <c r="F114" i="9"/>
  <c r="BE119" i="9"/>
  <c r="BE121" i="9"/>
  <c r="BE126" i="9"/>
  <c r="BE129" i="9"/>
  <c r="BE132" i="9"/>
  <c r="J116" i="2"/>
  <c r="BE129" i="2"/>
  <c r="BE131" i="2"/>
  <c r="BE134" i="2"/>
  <c r="BE147" i="2"/>
  <c r="BE172" i="2"/>
  <c r="BE198" i="2"/>
  <c r="BE219" i="2"/>
  <c r="BE222" i="2"/>
  <c r="BE232" i="2"/>
  <c r="BE238" i="2"/>
  <c r="BE240" i="2"/>
  <c r="BE246" i="2"/>
  <c r="BE252" i="2"/>
  <c r="BE276" i="2"/>
  <c r="BE280" i="2"/>
  <c r="BE320" i="2"/>
  <c r="BE326" i="2"/>
  <c r="BE122" i="3"/>
  <c r="BE179" i="3"/>
  <c r="BE188" i="3"/>
  <c r="BE213" i="3"/>
  <c r="BE224" i="3"/>
  <c r="F116" i="4"/>
  <c r="BE149" i="4"/>
  <c r="BE164" i="4"/>
  <c r="BE182" i="4"/>
  <c r="BE188" i="4"/>
  <c r="BE195" i="4"/>
  <c r="BE212" i="4"/>
  <c r="J92" i="5"/>
  <c r="J115" i="5"/>
  <c r="BE122" i="5"/>
  <c r="BE134" i="5"/>
  <c r="BE149" i="5"/>
  <c r="BE152" i="5"/>
  <c r="BE158" i="5"/>
  <c r="BE176" i="5"/>
  <c r="BE188" i="5"/>
  <c r="BE207" i="5"/>
  <c r="BE209" i="5"/>
  <c r="BE220" i="5"/>
  <c r="J89" i="6"/>
  <c r="F92" i="6"/>
  <c r="BE130" i="6"/>
  <c r="BE138" i="6"/>
  <c r="BE141" i="6"/>
  <c r="BE161" i="6"/>
  <c r="BE195" i="6"/>
  <c r="BE197" i="6"/>
  <c r="E85" i="7"/>
  <c r="J91" i="7"/>
  <c r="F116" i="7"/>
  <c r="BE161" i="7"/>
  <c r="BE170" i="7"/>
  <c r="BE204" i="7"/>
  <c r="J91" i="8"/>
  <c r="BE124" i="8"/>
  <c r="BE126" i="8"/>
  <c r="BE134" i="8"/>
  <c r="BE136" i="8"/>
  <c r="BE153" i="8"/>
  <c r="BE159" i="8"/>
  <c r="BE169" i="8"/>
  <c r="BE123" i="9"/>
  <c r="BE134" i="9"/>
  <c r="J91" i="2"/>
  <c r="BE138" i="2"/>
  <c r="BE161" i="2"/>
  <c r="BE164" i="2"/>
  <c r="BE167" i="2"/>
  <c r="BE169" i="2"/>
  <c r="BE175" i="2"/>
  <c r="BE200" i="2"/>
  <c r="BE209" i="2"/>
  <c r="BE214" i="2"/>
  <c r="BE216" i="2"/>
  <c r="BE234" i="2"/>
  <c r="BE236" i="2"/>
  <c r="BE258" i="2"/>
  <c r="BE265" i="2"/>
  <c r="BE283" i="2"/>
  <c r="BE296" i="2"/>
  <c r="BE302" i="2"/>
  <c r="BE304" i="2"/>
  <c r="BE314" i="2"/>
  <c r="BE317" i="2"/>
  <c r="BE330" i="2"/>
  <c r="BE349" i="2"/>
  <c r="J91" i="3"/>
  <c r="BE130" i="3"/>
  <c r="BE152" i="3"/>
  <c r="BE164" i="3"/>
  <c r="BE173" i="3"/>
  <c r="BE176" i="3"/>
  <c r="BE185" i="3"/>
  <c r="BE191" i="3"/>
  <c r="BE200" i="3"/>
  <c r="BE204" i="3"/>
  <c r="BE207" i="3"/>
  <c r="BE220" i="3"/>
  <c r="BE130" i="4"/>
  <c r="BE138" i="4"/>
  <c r="BE170" i="4"/>
  <c r="BE208" i="4"/>
  <c r="E85" i="5"/>
  <c r="BE141" i="5"/>
  <c r="BE167" i="5"/>
  <c r="BE173" i="5"/>
  <c r="BE182" i="5"/>
  <c r="BE200" i="5"/>
  <c r="BE204" i="5"/>
  <c r="J92" i="6"/>
  <c r="BE155" i="6"/>
  <c r="BE170" i="6"/>
  <c r="BE179" i="6"/>
  <c r="BE192" i="6"/>
  <c r="BE208" i="6"/>
  <c r="BE122" i="7"/>
  <c r="BE134" i="7"/>
  <c r="BE141" i="7"/>
  <c r="BE152" i="7"/>
  <c r="BE188" i="7"/>
  <c r="BE211" i="7"/>
  <c r="E85" i="8"/>
  <c r="BE142" i="8"/>
  <c r="BE136" i="9"/>
  <c r="J89" i="2"/>
  <c r="BE124" i="2"/>
  <c r="BE136" i="2"/>
  <c r="BE144" i="2"/>
  <c r="BE152" i="2"/>
  <c r="BE155" i="2"/>
  <c r="BE158" i="2"/>
  <c r="BE185" i="2"/>
  <c r="BE189" i="2"/>
  <c r="BE195" i="2"/>
  <c r="BE203" i="2"/>
  <c r="BE206" i="2"/>
  <c r="BE224" i="2"/>
  <c r="BE226" i="2"/>
  <c r="BE244" i="2"/>
  <c r="BE248" i="2"/>
  <c r="BE250" i="2"/>
  <c r="BE262" i="2"/>
  <c r="BE267" i="2"/>
  <c r="BE271" i="2"/>
  <c r="BE274" i="2"/>
  <c r="BE288" i="2"/>
  <c r="BE290" i="2"/>
  <c r="BE293" i="2"/>
  <c r="BE300" i="2"/>
  <c r="BE308" i="2"/>
  <c r="BE310" i="2"/>
  <c r="BE312" i="2"/>
  <c r="BE338" i="2"/>
  <c r="BE341" i="2"/>
  <c r="F92" i="3"/>
  <c r="BE138" i="3"/>
  <c r="BE141" i="3"/>
  <c r="BE145" i="3"/>
  <c r="BE158" i="3"/>
  <c r="BE161" i="3"/>
  <c r="BE170" i="3"/>
  <c r="BE182" i="3"/>
  <c r="BE209" i="3"/>
  <c r="BE122" i="4"/>
  <c r="BE126" i="4"/>
  <c r="BE155" i="4"/>
  <c r="BE158" i="4"/>
  <c r="BE161" i="4"/>
  <c r="BE167" i="4"/>
  <c r="BE179" i="4"/>
  <c r="BE192" i="4"/>
  <c r="BE201" i="4"/>
  <c r="BE126" i="5"/>
  <c r="BE130" i="5"/>
  <c r="BE138" i="5"/>
  <c r="BE164" i="5"/>
  <c r="BE170" i="5"/>
  <c r="BE179" i="5"/>
  <c r="BE197" i="5"/>
  <c r="BE213" i="5"/>
  <c r="BE216" i="5"/>
  <c r="BE224" i="5"/>
  <c r="BE122" i="6"/>
  <c r="BE134" i="6"/>
  <c r="BE149" i="6"/>
  <c r="BE176" i="6"/>
  <c r="BE185" i="6"/>
  <c r="BE204" i="6"/>
  <c r="BE212" i="6"/>
  <c r="BE126" i="7"/>
  <c r="BE130" i="7"/>
  <c r="BE138" i="7"/>
  <c r="BE173" i="7"/>
  <c r="BE176" i="7"/>
  <c r="BE179" i="7"/>
  <c r="BE182" i="7"/>
  <c r="BE192" i="7"/>
  <c r="BE195" i="7"/>
  <c r="BE197" i="7"/>
  <c r="BE201" i="7"/>
  <c r="F92" i="8"/>
  <c r="BE129" i="8"/>
  <c r="BE132" i="8"/>
  <c r="BE140" i="8"/>
  <c r="BE144" i="8"/>
  <c r="BE146" i="8"/>
  <c r="BE150" i="8"/>
  <c r="BE155" i="8"/>
  <c r="BE163" i="8"/>
  <c r="J34" i="2"/>
  <c r="AW95" i="1"/>
  <c r="F34" i="3"/>
  <c r="BA96" i="1" s="1"/>
  <c r="J34" i="4"/>
  <c r="AW97" i="1"/>
  <c r="F34" i="5"/>
  <c r="BA98" i="1" s="1"/>
  <c r="F37" i="6"/>
  <c r="BD99" i="1"/>
  <c r="F36" i="3"/>
  <c r="BC96" i="1" s="1"/>
  <c r="F34" i="7"/>
  <c r="BA100" i="1"/>
  <c r="F37" i="3"/>
  <c r="BD96" i="1" s="1"/>
  <c r="F36" i="6"/>
  <c r="BC99" i="1"/>
  <c r="J34" i="8"/>
  <c r="AW101" i="1" s="1"/>
  <c r="F37" i="2"/>
  <c r="BD95" i="1"/>
  <c r="F35" i="6"/>
  <c r="BB99" i="1" s="1"/>
  <c r="J34" i="9"/>
  <c r="AW102" i="1" s="1"/>
  <c r="F35" i="3"/>
  <c r="BB96" i="1" s="1"/>
  <c r="F35" i="4"/>
  <c r="BB97" i="1"/>
  <c r="F36" i="5"/>
  <c r="BC98" i="1" s="1"/>
  <c r="J34" i="6"/>
  <c r="AW99" i="1"/>
  <c r="F35" i="2"/>
  <c r="BB95" i="1" s="1"/>
  <c r="F37" i="4"/>
  <c r="BD97" i="1"/>
  <c r="F34" i="8"/>
  <c r="BA101" i="1" s="1"/>
  <c r="F37" i="9"/>
  <c r="BD102" i="1" s="1"/>
  <c r="J34" i="3"/>
  <c r="AW96" i="1" s="1"/>
  <c r="F34" i="4"/>
  <c r="BA97" i="1"/>
  <c r="F35" i="7"/>
  <c r="BB100" i="1" s="1"/>
  <c r="J34" i="5"/>
  <c r="AW98" i="1"/>
  <c r="F34" i="9"/>
  <c r="BA102" i="1" s="1"/>
  <c r="F35" i="9"/>
  <c r="BB102" i="1"/>
  <c r="F34" i="6"/>
  <c r="BA99" i="1" s="1"/>
  <c r="J34" i="7"/>
  <c r="AW100" i="1"/>
  <c r="F35" i="8"/>
  <c r="BB101" i="1" s="1"/>
  <c r="F37" i="8"/>
  <c r="BD101" i="1"/>
  <c r="F34" i="2"/>
  <c r="BA95" i="1" s="1"/>
  <c r="F35" i="5"/>
  <c r="BB98" i="1"/>
  <c r="F37" i="7"/>
  <c r="BD100" i="1" s="1"/>
  <c r="F36" i="8"/>
  <c r="BC101" i="1"/>
  <c r="F36" i="2"/>
  <c r="BC95" i="1" s="1"/>
  <c r="F37" i="5"/>
  <c r="BD98" i="1"/>
  <c r="F36" i="4"/>
  <c r="BC97" i="1" s="1"/>
  <c r="F36" i="7"/>
  <c r="BC100" i="1"/>
  <c r="F36" i="9"/>
  <c r="BC102" i="1" s="1"/>
  <c r="P119" i="2" l="1"/>
  <c r="AU95" i="1"/>
  <c r="T119" i="8"/>
  <c r="P119" i="8"/>
  <c r="AU101" i="1" s="1"/>
  <c r="T119" i="5"/>
  <c r="R119" i="7"/>
  <c r="P119" i="5"/>
  <c r="AU98" i="1" s="1"/>
  <c r="P119" i="4"/>
  <c r="AU97" i="1" s="1"/>
  <c r="R119" i="4"/>
  <c r="BK119" i="2"/>
  <c r="J119" i="2"/>
  <c r="J96" i="2" s="1"/>
  <c r="R119" i="5"/>
  <c r="T119" i="3"/>
  <c r="J121" i="2"/>
  <c r="J98" i="2" s="1"/>
  <c r="BK120" i="8"/>
  <c r="J120" i="8" s="1"/>
  <c r="J97" i="8" s="1"/>
  <c r="BK117" i="9"/>
  <c r="J117" i="9" s="1"/>
  <c r="J96" i="9" s="1"/>
  <c r="J120" i="2"/>
  <c r="J97" i="2" s="1"/>
  <c r="BK120" i="6"/>
  <c r="J120" i="6" s="1"/>
  <c r="J97" i="6" s="1"/>
  <c r="BK120" i="7"/>
  <c r="J120" i="7" s="1"/>
  <c r="J97" i="7" s="1"/>
  <c r="BK120" i="3"/>
  <c r="BK119" i="3" s="1"/>
  <c r="J119" i="3" s="1"/>
  <c r="J30" i="3" s="1"/>
  <c r="AG96" i="1" s="1"/>
  <c r="AN96" i="1" s="1"/>
  <c r="BK120" i="4"/>
  <c r="J120" i="4"/>
  <c r="J97" i="4" s="1"/>
  <c r="BK120" i="5"/>
  <c r="BK119" i="5" s="1"/>
  <c r="J119" i="5" s="1"/>
  <c r="J96" i="5" s="1"/>
  <c r="BD94" i="1"/>
  <c r="W33" i="1" s="1"/>
  <c r="F33" i="7"/>
  <c r="AZ100" i="1" s="1"/>
  <c r="F33" i="5"/>
  <c r="AZ98" i="1" s="1"/>
  <c r="BA94" i="1"/>
  <c r="W30" i="1" s="1"/>
  <c r="J33" i="2"/>
  <c r="AV95" i="1" s="1"/>
  <c r="AT95" i="1" s="1"/>
  <c r="F33" i="3"/>
  <c r="AZ96" i="1" s="1"/>
  <c r="J33" i="8"/>
  <c r="AV101" i="1"/>
  <c r="AT101" i="1" s="1"/>
  <c r="F33" i="6"/>
  <c r="AZ99" i="1" s="1"/>
  <c r="J33" i="3"/>
  <c r="AV96" i="1" s="1"/>
  <c r="AT96" i="1" s="1"/>
  <c r="F33" i="8"/>
  <c r="AZ101" i="1"/>
  <c r="J33" i="9"/>
  <c r="AV102" i="1" s="1"/>
  <c r="AT102" i="1" s="1"/>
  <c r="J33" i="4"/>
  <c r="AV97" i="1"/>
  <c r="AT97" i="1" s="1"/>
  <c r="BB94" i="1"/>
  <c r="W31" i="1" s="1"/>
  <c r="J33" i="6"/>
  <c r="AV99" i="1" s="1"/>
  <c r="AT99" i="1" s="1"/>
  <c r="F33" i="4"/>
  <c r="AZ97" i="1"/>
  <c r="F33" i="9"/>
  <c r="AZ102" i="1" s="1"/>
  <c r="J33" i="5"/>
  <c r="AV98" i="1"/>
  <c r="AT98" i="1"/>
  <c r="J33" i="7"/>
  <c r="AV100" i="1" s="1"/>
  <c r="AT100" i="1" s="1"/>
  <c r="BC94" i="1"/>
  <c r="AY94" i="1" s="1"/>
  <c r="F33" i="2"/>
  <c r="AZ95" i="1"/>
  <c r="J39" i="3" l="1"/>
  <c r="BK119" i="6"/>
  <c r="J119" i="6"/>
  <c r="J96" i="6" s="1"/>
  <c r="BK119" i="7"/>
  <c r="J119" i="7"/>
  <c r="BK119" i="8"/>
  <c r="J119" i="8" s="1"/>
  <c r="J30" i="8" s="1"/>
  <c r="AG101" i="1" s="1"/>
  <c r="AN101" i="1" s="1"/>
  <c r="J120" i="5"/>
  <c r="J97" i="5"/>
  <c r="J96" i="3"/>
  <c r="J120" i="3"/>
  <c r="J97" i="3" s="1"/>
  <c r="BK119" i="4"/>
  <c r="J119" i="4"/>
  <c r="J96" i="4" s="1"/>
  <c r="AZ94" i="1"/>
  <c r="W29" i="1"/>
  <c r="AU94" i="1"/>
  <c r="AW94" i="1"/>
  <c r="AK30" i="1"/>
  <c r="W32" i="1"/>
  <c r="J30" i="7"/>
  <c r="AG100" i="1" s="1"/>
  <c r="AN100" i="1" s="1"/>
  <c r="AX94" i="1"/>
  <c r="J30" i="5"/>
  <c r="AG98" i="1" s="1"/>
  <c r="AN98" i="1" s="1"/>
  <c r="J30" i="2"/>
  <c r="AG95" i="1"/>
  <c r="AN95" i="1" s="1"/>
  <c r="J30" i="9"/>
  <c r="AG102" i="1"/>
  <c r="AN102" i="1"/>
  <c r="J39" i="7" l="1"/>
  <c r="J39" i="8"/>
  <c r="J96" i="8"/>
  <c r="J39" i="9"/>
  <c r="J39" i="2"/>
  <c r="J96" i="7"/>
  <c r="J39" i="5"/>
  <c r="J30" i="4"/>
  <c r="AG97" i="1" s="1"/>
  <c r="AN97" i="1" s="1"/>
  <c r="AV94" i="1"/>
  <c r="AK29" i="1" s="1"/>
  <c r="J30" i="6"/>
  <c r="AG99" i="1"/>
  <c r="AN99" i="1"/>
  <c r="J39" i="6" l="1"/>
  <c r="J39" i="4"/>
  <c r="AG94" i="1"/>
  <c r="AT94" i="1"/>
  <c r="AN94" i="1" l="1"/>
  <c r="AK26" i="1"/>
  <c r="AK35" i="1"/>
</calcChain>
</file>

<file path=xl/sharedStrings.xml><?xml version="1.0" encoding="utf-8"?>
<sst xmlns="http://schemas.openxmlformats.org/spreadsheetml/2006/main" count="8194" uniqueCount="852">
  <si>
    <t>Export Komplet</t>
  </si>
  <si>
    <t/>
  </si>
  <si>
    <t>2.0</t>
  </si>
  <si>
    <t>ZAMOK</t>
  </si>
  <si>
    <t>False</t>
  </si>
  <si>
    <t>{3154b05a-7e8b-44e3-848d-d1f0417cb2e9}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</si>
  <si>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</si>
  <si>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</si>
  <si>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</si>
  <si>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</si>
  <si>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</si>
  <si>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</si>
  <si>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</si>
  <si>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</si>
  <si>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63520184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</si>
  <si>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</si>
  <si>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</si>
  <si>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kolejí a výhybek v žst. Ostrava hl.n., obvod pravé n.</t>
  </si>
  <si>
    <t>KSO:</t>
  </si>
  <si>
    <t>CC-CZ:</t>
  </si>
  <si>
    <t>Místo:</t>
  </si>
  <si>
    <t>PS Ostrava</t>
  </si>
  <si>
    <t>Datum:</t>
  </si>
  <si>
    <t>1. 7. 2020</t>
  </si>
  <si>
    <t>Zadavatel:</t>
  </si>
  <si>
    <t>IČ:</t>
  </si>
  <si>
    <t>70994234</t>
  </si>
  <si>
    <t>Správa železnic, státní organizace, OŘ Ostrava</t>
  </si>
  <si>
    <t>DIČ:</t>
  </si>
  <si>
    <t>CZ70994234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</si>
  <si>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</si>
  <si>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</si>
  <si>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</si>
  <si>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</si>
  <si>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</si>
  <si>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</si>
  <si>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</si>
  <si>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</si>
  <si>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</si>
  <si>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</si>
  <si>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</si>
  <si>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</si>
  <si>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</si>
  <si>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</si>
  <si>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</si>
  <si>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</si>
  <si>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</si>
  <si>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</si>
  <si>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</si>
  <si>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</si>
  <si>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</si>
  <si>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</si>
  <si>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</si>
  <si>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</si>
  <si>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</si>
  <si>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</si>
  <si>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</si>
  <si>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</si>
  <si>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</si>
  <si>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</si>
  <si>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</si>
  <si>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</si>
  <si>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</si>
  <si>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</si>
  <si>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</si>
  <si>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</si>
  <si>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</si>
  <si>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</si>
  <si>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</si>
  <si>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</si>
  <si>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</si>
  <si>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</si>
  <si>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</si>
  <si>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</si>
  <si>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</si>
  <si>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</si>
  <si>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</si>
  <si>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</si>
  <si>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</si>
  <si>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</si>
  <si>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</si>
  <si>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</si>
  <si>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</si>
  <si>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Oprava koleje č. 250, 252 v žst. Ostrava hl. n.</t>
  </si>
  <si>
    <t>STA</t>
  </si>
  <si>
    <t>1</t>
  </si>
  <si>
    <t>{268db8f9-0d55-43e0-a4fe-de762a77c295}</t>
  </si>
  <si>
    <t>2</t>
  </si>
  <si>
    <t>SO 02</t>
  </si>
  <si>
    <t>Výměna výhybkových pražců ve výhybce S49 1-9-300, T10.</t>
  </si>
  <si>
    <t>{ed67d767-99ee-4da8-a92f-d0782dbabffa}</t>
  </si>
  <si>
    <t>SO 03</t>
  </si>
  <si>
    <t>Výměna výhybkových pražců ve výhybce S49 1-9-300, ŽS4.</t>
  </si>
  <si>
    <t>{0a4fe8ca-435b-4891-8798-5b1979e91d6d}</t>
  </si>
  <si>
    <t>SO 04</t>
  </si>
  <si>
    <t>Výměna výhybkových pražců ve výhybce S49 1-9-190, T10.</t>
  </si>
  <si>
    <t>{9a80ecab-ed0f-4df8-955c-cc368af4e612}</t>
  </si>
  <si>
    <t>SO 05</t>
  </si>
  <si>
    <t>Výměna výhybkových pražců ve výhybce S49 1-9-190, ŽS4.</t>
  </si>
  <si>
    <t>{636bf12d-fb12-44ed-8e18-9d35d205bb8e}</t>
  </si>
  <si>
    <t>SO 06</t>
  </si>
  <si>
    <t>Výměna výhybkových pražců ve výhybce S49 1-7,5-190, ŽS4.</t>
  </si>
  <si>
    <t>{e96f8cf8-9b4d-4bea-b8b4-e457c988714f}</t>
  </si>
  <si>
    <t>SO 07</t>
  </si>
  <si>
    <t>Výměna pražců v koleji.</t>
  </si>
  <si>
    <t>{6577038a-f2ec-40ba-b125-fa2b0d0aff50}</t>
  </si>
  <si>
    <t>VON</t>
  </si>
  <si>
    <t>{c8c435c1-c11b-49e8-9fe1-2774128e5fed}</t>
  </si>
  <si>
    <t>KRYCÍ LIST SOUPISU PRACÍ</t>
  </si>
  <si>
    <t>Objekt:</t>
  </si>
  <si>
    <t>SO 01 - Oprava koleje č. 250, 252 v žst. Ostrava hl. n.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</si>
  <si>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</si>
  <si>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</si>
  <si>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</si>
  <si>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</si>
  <si>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</si>
  <si>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</si>
  <si>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</si>
  <si>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</si>
  <si>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</si>
  <si>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</si>
  <si>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</si>
  <si>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</si>
  <si>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</si>
  <si>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</si>
  <si>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</si>
  <si>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</si>
  <si>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</si>
  <si>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</si>
  <si>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</si>
  <si>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</si>
  <si>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</si>
  <si>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</si>
  <si>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</si>
  <si>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</si>
  <si>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</si>
  <si>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</si>
  <si>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</si>
  <si>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7497371630</t>
  </si>
  <si>
    <t>Demontáže zařízení trakčního vedení svodu propojení nebo ukolejnění na elektrizovaných tratích nebo v kolejových obvodech</t>
  </si>
  <si>
    <t>kus</t>
  </si>
  <si>
    <t>Sborník UOŽI 01 2020</t>
  </si>
  <si>
    <t>512</t>
  </si>
  <si>
    <t>1632540583</t>
  </si>
  <si>
    <t>PP</t>
  </si>
  <si>
    <t>Demontáže zařízení trakčního vedení svodu propojení nebo ukolejnění na elektrizovaných tratích nebo v kolejových obvodech - demontáž stávajícího zařízení se všemi pomocnými doplňujícími úpravami</t>
  </si>
  <si>
    <t>7497351560</t>
  </si>
  <si>
    <t>Montáž přímého ukolejnění na elektrizovaných tratích nebo v kolejových obvodech</t>
  </si>
  <si>
    <t>300772287</t>
  </si>
  <si>
    <t>3</t>
  </si>
  <si>
    <t>5906010125</t>
  </si>
  <si>
    <t>Ruční výměna pražce v KL zapuštěném pražec betonový příčný vystrojený</t>
  </si>
  <si>
    <t>4</t>
  </si>
  <si>
    <t>519106303</t>
  </si>
  <si>
    <t>Ruční výměna pražce v KL zapuštěném pražec betonový příčný 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</si>
  <si>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P</t>
  </si>
  <si>
    <t>Poznámka k položce:_x000D_
Pražec=kus</t>
  </si>
  <si>
    <t>5906050020</t>
  </si>
  <si>
    <t>Příplatek za obtížnost ruční výměny pražce betonový za dřevěný</t>
  </si>
  <si>
    <t>-365993726</t>
  </si>
  <si>
    <t>Příplatek za obtížnost ruční výměny pražce betonový za dřevěný. Poznámka: 1. V cenách jsou započteny náklady na manipulaci s pražci.</t>
  </si>
  <si>
    <t>5905030120</t>
  </si>
  <si>
    <t>Ojedinělá výměna KL včetně lavičky pod ložnou plochou pražce lože zapuštěné</t>
  </si>
  <si>
    <t>m3</t>
  </si>
  <si>
    <t>2120091053</t>
  </si>
  <si>
    <t>Ojedinělá výměna KL včetně lavičky pod ložnou plochou pražce lože zapuštěné. Poznámka: 1. V cenách jsou započteny náklady na ruční rozkopání, odstranění materiálu KL a uložení výzisku na terén nebo naložení na dopravní prostředek, přehození nového kameniva, úprava KL do profilu a případné snížení pod patou kolejnice. U výměny KL včetně lavičky jsou v ceně započteny náklady na případné uvolnění, posun a dotažení pražce. 2. V cenách nejsou obsaženy náklady na podbití pražce, dodávku a doplnění kameniva.</t>
  </si>
  <si>
    <t>VV</t>
  </si>
  <si>
    <t>20,00*0,888</t>
  </si>
  <si>
    <t>6</t>
  </si>
  <si>
    <t>5905105030</t>
  </si>
  <si>
    <t>Doplnění KL kamenivem souvisle strojně v koleji</t>
  </si>
  <si>
    <t>994487992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</si>
  <si>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</si>
  <si>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7</t>
  </si>
  <si>
    <t>5908053150</t>
  </si>
  <si>
    <t>Výměna drobného kolejiva šroub svěrkový tv. T</t>
  </si>
  <si>
    <t>-899233670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</si>
  <si>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</si>
  <si>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8</t>
  </si>
  <si>
    <t>5906090020</t>
  </si>
  <si>
    <t>Výměna hmoždinky pražec vystrojený betonový</t>
  </si>
  <si>
    <t>-1765924076</t>
  </si>
  <si>
    <t>Výměna hmoždinky pražec vystrojený betonový. Poznámka: 1. V cenách jsou započteny náklady odvrtání, demontáž a montáž hmoždinky, demontáž a montáž podkladnice a ošetření součástí mazivem. 2. V cenách nejsou obsaženy náklady na dodávku materiálu.</t>
  </si>
  <si>
    <t>Poznámka k položce:_x000D_
Hmoždinka=kus</t>
  </si>
  <si>
    <t>9</t>
  </si>
  <si>
    <t>5905010010</t>
  </si>
  <si>
    <t>Odstranění nánosu nad horní plochou pražce</t>
  </si>
  <si>
    <t>m2</t>
  </si>
  <si>
    <t>-1596531151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</si>
  <si>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</si>
  <si>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700,00*2,60</t>
  </si>
  <si>
    <t>10</t>
  </si>
  <si>
    <t>5905020020</t>
  </si>
  <si>
    <t>Oprava stezky strojně s odstraněním drnu a nánosu přes 10 cm do 20 cm</t>
  </si>
  <si>
    <t>1943750659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</si>
  <si>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</si>
  <si>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680,00*2,00</t>
  </si>
  <si>
    <t>11</t>
  </si>
  <si>
    <t>7594107360</t>
  </si>
  <si>
    <t>Demontáž lanového propojení stykového č.v. 70 301</t>
  </si>
  <si>
    <t>771761342</t>
  </si>
  <si>
    <t>12</t>
  </si>
  <si>
    <t>5908005430</t>
  </si>
  <si>
    <t>Oprava kolejnicového styku demontáž spojek tv. S49</t>
  </si>
  <si>
    <t>styk</t>
  </si>
  <si>
    <t>-537683779</t>
  </si>
  <si>
    <t>Oprava kolejnicového styku demontáž spojek tv. S49. Poznámka: 1. V cenách jsou započteny náklady na výměnu, demontáž nebo montáž vnitřní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</si>
  <si>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</si>
  <si>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13</t>
  </si>
  <si>
    <t>5907050120</t>
  </si>
  <si>
    <t>Dělení kolejnic kyslíkem tv. S49</t>
  </si>
  <si>
    <t>-1565053892</t>
  </si>
  <si>
    <t>Dělení kolejnic kyslíkem tv. S49. Poznámka: 1. V cenách jsou započteny náklady na manipulaci, podložení, označení a provedení řezu kolejnice.</t>
  </si>
  <si>
    <t>Poznámka k položce:_x000D_
Řez=kus</t>
  </si>
  <si>
    <t>14</t>
  </si>
  <si>
    <t>5999010010</t>
  </si>
  <si>
    <t>Vyjmutí a snesení konstrukcí nebo dílů hmotnosti do 10 t</t>
  </si>
  <si>
    <t>t</t>
  </si>
  <si>
    <t>208207573</t>
  </si>
  <si>
    <t>Vyjmutí a snesení konstrukcí nebo dílů hmotnosti do 10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</si>
  <si>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208*0,295298</t>
  </si>
  <si>
    <t>5999010020</t>
  </si>
  <si>
    <t>Vyjmutí a snesení konstrukcí nebo dílů hmotnosti přes 10 do 20 t</t>
  </si>
  <si>
    <t>-820881119</t>
  </si>
  <si>
    <t>Vyjmutí a snesení konstrukcí nebo dílů hmotnosti přes 10 do 20 t. Poznámka: 1. V cenách jsou započteny náklady na manipulaci vyjmutí a snesení zdvihacím prostředkem, naložení, složení, přeprava v místě technologické manipulace. Položka obsahuje náklady na práce v blízkosti trakčního vedení.</t>
  </si>
  <si>
    <t>73,00*0,546098</t>
  </si>
  <si>
    <t>16</t>
  </si>
  <si>
    <t>5905055010</t>
  </si>
  <si>
    <t>Odstranění stávajícího kolejového lože odtěžením v koleji</t>
  </si>
  <si>
    <t>1937841406</t>
  </si>
  <si>
    <t>Odstranění stávajícího kolejového lože odtěžením v koleji. Poznámka: 1. V cenách jsou započteny náklady na odstranění KL, úpravu pláně a rozprostření výzisku na terén nebo jeho naložení na dopravní prostředek. 2. Položka se použije v případech, kdy se nové KL nezřizuje.</t>
  </si>
  <si>
    <t>208,00*1,039+73,00*0,888</t>
  </si>
  <si>
    <t>17</t>
  </si>
  <si>
    <t>5905060010</t>
  </si>
  <si>
    <t>Zřízení nového kolejového lože v koleji</t>
  </si>
  <si>
    <t>753885246</t>
  </si>
  <si>
    <t>Zřízení nového kolejového lože v koleji. Poznámka: 1. V cenách jsou započteny náklady na zřízení KL nově zřizované koleje, vložení geosyntetika, rozprostření vrstvy kameniva, zřízení homogenizované vrstvy kameniva a úprava KL do profilu. 2. V cenách nejsou obsaženy náklady na položení KR, úpravu směrového a výškového uspořádání, doplnění a dodávku kameniva a snížení KL pod patou kolejnice. 3. Položka se použije v případech nově zřizované koleje nebo výhybky.</t>
  </si>
  <si>
    <t>282,00*0,732</t>
  </si>
  <si>
    <t>18</t>
  </si>
  <si>
    <t>5906130380</t>
  </si>
  <si>
    <t>Montáž kolejového roštu v ose koleje pražce betonové vystrojené tv. S49 rozdělení "c"</t>
  </si>
  <si>
    <t>km</t>
  </si>
  <si>
    <t>145988230</t>
  </si>
  <si>
    <t>Montáž kolejového roštu v ose koleje pražce betonové vystrojené tv. S49 rozdělení "c". Poznámka: 1. V cenách jsou započteny náklady na manipulaci a montáž KR, u pražců dřevěných nevystrojených i na vrtání pražců. 2. V cenách nejsou obsaženy náklady na dodávku materiálu.</t>
  </si>
  <si>
    <t>19</t>
  </si>
  <si>
    <t>5909032020</t>
  </si>
  <si>
    <t>Přesná úprava GPK koleje směrové a výškové uspořádání pražce betonové</t>
  </si>
  <si>
    <t>-1183921246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</si>
  <si>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</si>
  <si>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</si>
  <si>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20</t>
  </si>
  <si>
    <t>5909032010</t>
  </si>
  <si>
    <t>Přesná úprava GPK koleje směrové a výškové uspořádání pražce dřevěné nebo ocelové</t>
  </si>
  <si>
    <t>1904113116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</si>
  <si>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</si>
  <si>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5909042010</t>
  </si>
  <si>
    <t>Přesná úprava GPK výhybky směrové a výškové uspořádání pražce dřevěné nebo ocelové</t>
  </si>
  <si>
    <t>m</t>
  </si>
  <si>
    <t>-796753834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</si>
  <si>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</si>
  <si>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Poznámka k položce:_x000D_
Rozvinutá délka výhybky=m</t>
  </si>
  <si>
    <t>49,85+43,75</t>
  </si>
  <si>
    <t>22</t>
  </si>
  <si>
    <t>5910020030</t>
  </si>
  <si>
    <t>Svařování kolejnic termitem plný předehřev standardní spára svar sériový tv. S49</t>
  </si>
  <si>
    <t>svar</t>
  </si>
  <si>
    <t>562106068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</si>
  <si>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</si>
  <si>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23</t>
  </si>
  <si>
    <t>5910040310</t>
  </si>
  <si>
    <t>Umožnění volné dilatace kolejnice demontáž upevňovadel s osazením kluzných podložek rozdělení pražců "c"</t>
  </si>
  <si>
    <t>-1801585293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</si>
  <si>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</si>
  <si>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položce:_x000D_
Metr kolejnice=m</t>
  </si>
  <si>
    <t>2*664,00</t>
  </si>
  <si>
    <t>24</t>
  </si>
  <si>
    <t>5910040410</t>
  </si>
  <si>
    <t>Umožnění volné dilatace kolejnice montáž upevňovadel s odstraněním kluzných podložek rozdělení pražců "c"</t>
  </si>
  <si>
    <t>1291004359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</si>
  <si>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</si>
  <si>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</t>
  </si>
  <si>
    <t>5906010010</t>
  </si>
  <si>
    <t>Ruční výměna pražce v KL zapuštěném pražec dřevěný příčný nevystrojený</t>
  </si>
  <si>
    <t>779603750</t>
  </si>
  <si>
    <t>Ruční výměna pražce v KL zapuštěném pražec dřevěný příčný nevystrojený. Poznámka: 1. V cenách jsou započteny náklady na ruční ojedinělou výměnu, demontáž upevňovadel, odstranění KL a části stezky vidlemi 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</si>
  <si>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26</t>
  </si>
  <si>
    <t>5909030020</t>
  </si>
  <si>
    <t>Následná úprava GPK koleje směrové a výškové uspořádání pražce betonové</t>
  </si>
  <si>
    <t>-1810482472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</si>
  <si>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</si>
  <si>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27</t>
  </si>
  <si>
    <t>5909030010</t>
  </si>
  <si>
    <t>Následná úprava GPK koleje směrové a výškové uspořádání pražce dřevěné nebo ocelové</t>
  </si>
  <si>
    <t>-1951663496</t>
  </si>
  <si>
    <t>Následná úprava GPK koleje směrové a výškové uspořádání pražce dřevěné nebo ocelové.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technologických veličin a předání tištěných výstupů objednateli. 2. V cenách nejsou obsaženy náklady na zaměření APK, doplnění a dodávku kameniva a snížení KL pod patou kolejnice.</t>
  </si>
  <si>
    <t>28</t>
  </si>
  <si>
    <t>822132922</t>
  </si>
  <si>
    <t>29</t>
  </si>
  <si>
    <t>5905110010</t>
  </si>
  <si>
    <t>Snížení KL pod patou kolejnice v koleji</t>
  </si>
  <si>
    <t>-765394231</t>
  </si>
  <si>
    <t>Snížení KL pod patou kolejnice v koleji. Poznámka: 1. V cenách jsou započteny náklady na snížení KL pod patou kolejnice ručně vidlemi. 2. V cenách nejsou obsaženy náklady na doplnění a dodávku kameniva.</t>
  </si>
  <si>
    <t>30</t>
  </si>
  <si>
    <t>5905110020</t>
  </si>
  <si>
    <t>Snížení KL pod patou kolejnice ve výhybce</t>
  </si>
  <si>
    <t>1899193091</t>
  </si>
  <si>
    <t>Snížení KL pod patou kolejnice ve výhybce. Poznámka: 1. V cenách jsou započteny náklady na snížení KL pod patou kolejnice ručně vidlemi. 2. V cenách nejsou obsaženy náklady na doplnění a dodávku kameniva.</t>
  </si>
  <si>
    <t>31</t>
  </si>
  <si>
    <t>5905025110</t>
  </si>
  <si>
    <t>Doplnění stezky štěrkodrtí souvislé</t>
  </si>
  <si>
    <t>145335040</t>
  </si>
  <si>
    <t>Doplnění stezky štěrkodrtí souvislé.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</si>
  <si>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680,00*1,80*0,10</t>
  </si>
  <si>
    <t>32</t>
  </si>
  <si>
    <t>5905023030</t>
  </si>
  <si>
    <t>Úprava povrchu stezky rozprostřením štěrkodrtě přes 5 do 10 cm</t>
  </si>
  <si>
    <t>-460038894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</si>
  <si>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drtě.</t>
  </si>
  <si>
    <t>680*1,80</t>
  </si>
  <si>
    <t>33</t>
  </si>
  <si>
    <t>5906135070</t>
  </si>
  <si>
    <t>Demontáž kolejového roštu koleje na úložišti pražce dřevěné tv. S49 rozdělení "c"</t>
  </si>
  <si>
    <t>1848778626</t>
  </si>
  <si>
    <t>Demontáž kolejového roštu koleje na úložišti pražce dřevěné tv. S49 rozdělení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</si>
  <si>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34</t>
  </si>
  <si>
    <t>5906135190</t>
  </si>
  <si>
    <t>Demontáž kolejového roštu koleje na úložišti pražce betonové tv. S49 "c"</t>
  </si>
  <si>
    <t>-2144273893</t>
  </si>
  <si>
    <t>Demontáž kolejového roštu koleje na úložišti pražce betonové tv. S49 "c". Poznámka: 1. V cenách jsou započteny náklady na demontáž a rozebrání kolejového roštu do součástí, manipulaci, naložení výzisku na dopravní prostředek a uložení na úložišti. 2. V cenách nejsou obsaženy náklady na dopravu a vytřídění.</t>
  </si>
  <si>
    <t>35</t>
  </si>
  <si>
    <t>M</t>
  </si>
  <si>
    <t>5955101000</t>
  </si>
  <si>
    <t>Kamenivo drcené štěrk frakce 31,5/63 třídy BI</t>
  </si>
  <si>
    <t>1793824683</t>
  </si>
  <si>
    <t>17,760*1,70+206,424*1,70+70,000*1,70</t>
  </si>
  <si>
    <t>36</t>
  </si>
  <si>
    <t>5955101030</t>
  </si>
  <si>
    <t>Kamenivo drcené drť frakce 8/16</t>
  </si>
  <si>
    <t>41158686</t>
  </si>
  <si>
    <t>122,400*1,60</t>
  </si>
  <si>
    <t>37</t>
  </si>
  <si>
    <t>5958158005</t>
  </si>
  <si>
    <t>Podložka pryžová pod patu kolejnice S49  183/126/6</t>
  </si>
  <si>
    <t>-1976061275</t>
  </si>
  <si>
    <t>38</t>
  </si>
  <si>
    <t>5958128010</t>
  </si>
  <si>
    <t>Komplety ŽS 4 (šroub RS 1, matice M 24, podložka Fe6, svěrka ŽS4)</t>
  </si>
  <si>
    <t>1612057284</t>
  </si>
  <si>
    <t>39</t>
  </si>
  <si>
    <t>5956101005</t>
  </si>
  <si>
    <t>Pražec dřevěný příčný nevystrojený dub 2600x260x150 mm</t>
  </si>
  <si>
    <t>2008859879</t>
  </si>
  <si>
    <t>40</t>
  </si>
  <si>
    <t>5958140000</t>
  </si>
  <si>
    <t>Podkladnice žebrová tv. S4</t>
  </si>
  <si>
    <t>316278791</t>
  </si>
  <si>
    <t>41</t>
  </si>
  <si>
    <t>5958134075</t>
  </si>
  <si>
    <t>Součásti upevňovací vrtule R1(145)</t>
  </si>
  <si>
    <t>-1546410193</t>
  </si>
  <si>
    <t>42</t>
  </si>
  <si>
    <t>5958134040</t>
  </si>
  <si>
    <t>Součásti upevňovací kroužek pružný dvojitý Fe 6</t>
  </si>
  <si>
    <t>-879738412</t>
  </si>
  <si>
    <t>43</t>
  </si>
  <si>
    <t>-1915032099</t>
  </si>
  <si>
    <t>44</t>
  </si>
  <si>
    <t>5958158070</t>
  </si>
  <si>
    <t>Podložka polyetylenová pod podkladnici 380/160/2 (S4, R4)</t>
  </si>
  <si>
    <t>2083647230</t>
  </si>
  <si>
    <t>45</t>
  </si>
  <si>
    <t>-774122481</t>
  </si>
  <si>
    <t>46</t>
  </si>
  <si>
    <t>5958134041</t>
  </si>
  <si>
    <t>Součásti upevňovací šroub svěrkový T5</t>
  </si>
  <si>
    <t>1920373747</t>
  </si>
  <si>
    <t>47</t>
  </si>
  <si>
    <t>5958134115</t>
  </si>
  <si>
    <t>Součásti upevňovací matice M24</t>
  </si>
  <si>
    <t>-1857809097</t>
  </si>
  <si>
    <t>48</t>
  </si>
  <si>
    <t>965593360</t>
  </si>
  <si>
    <t>49</t>
  </si>
  <si>
    <t>5958134140</t>
  </si>
  <si>
    <t>Součásti upevňovací vložka M</t>
  </si>
  <si>
    <t>-1575595461</t>
  </si>
  <si>
    <t>50</t>
  </si>
  <si>
    <t>757906493</t>
  </si>
  <si>
    <t>51</t>
  </si>
  <si>
    <t>-448752302</t>
  </si>
  <si>
    <t>52</t>
  </si>
  <si>
    <t>1085362296</t>
  </si>
  <si>
    <t>1285,00*2,00</t>
  </si>
  <si>
    <t>53</t>
  </si>
  <si>
    <t>836442833</t>
  </si>
  <si>
    <t>600,00*2,60</t>
  </si>
  <si>
    <t>54</t>
  </si>
  <si>
    <t>-25493602</t>
  </si>
  <si>
    <t>55</t>
  </si>
  <si>
    <t>-1705990274</t>
  </si>
  <si>
    <t>56</t>
  </si>
  <si>
    <t>-1135814266</t>
  </si>
  <si>
    <t>57</t>
  </si>
  <si>
    <t>-888411888</t>
  </si>
  <si>
    <t>58</t>
  </si>
  <si>
    <t>5905105040</t>
  </si>
  <si>
    <t>Doplnění KL kamenivem souvisle strojně ve výhybce</t>
  </si>
  <si>
    <t>-984044593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</si>
  <si>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</si>
  <si>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59</t>
  </si>
  <si>
    <t>-1327000291</t>
  </si>
  <si>
    <t>60</t>
  </si>
  <si>
    <t>-151631479</t>
  </si>
  <si>
    <t>61</t>
  </si>
  <si>
    <t>5908053180</t>
  </si>
  <si>
    <t>Výměna drobného kolejiva šroub spojkový</t>
  </si>
  <si>
    <t>-501779336</t>
  </si>
  <si>
    <t>Výměna drobného kolejiva šroub spojkový. Poznámka: 1. V cenách jsou započteny náklady na demontáž upevňovadel, výměnu součásti, montáž upevňovadel a ošetření součástí mazivem. 2. V cenách nejsou obsaženy náklady na dodávku materiálu.</t>
  </si>
  <si>
    <t>62</t>
  </si>
  <si>
    <t>5908050010</t>
  </si>
  <si>
    <t>Výměna upevnění podkladnicového komplety a pryžová podložka</t>
  </si>
  <si>
    <t>úl.pl.</t>
  </si>
  <si>
    <t>-605116432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</si>
  <si>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</si>
  <si>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63</t>
  </si>
  <si>
    <t>-783226245</t>
  </si>
  <si>
    <t>64</t>
  </si>
  <si>
    <t>-7194606</t>
  </si>
  <si>
    <t>1285,00*1,80*0,10</t>
  </si>
  <si>
    <t>65</t>
  </si>
  <si>
    <t>2098306010</t>
  </si>
  <si>
    <t>1285*1,80</t>
  </si>
  <si>
    <t>66</t>
  </si>
  <si>
    <t>-949572466</t>
  </si>
  <si>
    <t>67</t>
  </si>
  <si>
    <t>-818470733</t>
  </si>
  <si>
    <t>68</t>
  </si>
  <si>
    <t>-395409492</t>
  </si>
  <si>
    <t>70,000*1,70</t>
  </si>
  <si>
    <t>69</t>
  </si>
  <si>
    <t>-568510626</t>
  </si>
  <si>
    <t>231,300*1,60</t>
  </si>
  <si>
    <t>70</t>
  </si>
  <si>
    <t>-993710445</t>
  </si>
  <si>
    <t>71</t>
  </si>
  <si>
    <t>1993217877</t>
  </si>
  <si>
    <t>72</t>
  </si>
  <si>
    <t>1774994358</t>
  </si>
  <si>
    <t>73</t>
  </si>
  <si>
    <t>185925977</t>
  </si>
  <si>
    <t>74</t>
  </si>
  <si>
    <t>-286357826</t>
  </si>
  <si>
    <t>75</t>
  </si>
  <si>
    <t>-133305740</t>
  </si>
  <si>
    <t>76</t>
  </si>
  <si>
    <t>881444594</t>
  </si>
  <si>
    <t>77</t>
  </si>
  <si>
    <t>5958107000</t>
  </si>
  <si>
    <t>Šroub spojkový M24 x 120 mm</t>
  </si>
  <si>
    <t>-1852470653</t>
  </si>
  <si>
    <t>78</t>
  </si>
  <si>
    <t>1854732211</t>
  </si>
  <si>
    <t>79</t>
  </si>
  <si>
    <t>-1191203242</t>
  </si>
  <si>
    <t>OST</t>
  </si>
  <si>
    <t>Ostatní</t>
  </si>
  <si>
    <t>80</t>
  </si>
  <si>
    <t>9902900200</t>
  </si>
  <si>
    <t>Naložení objemnějšího kusového materiálu, vybouraných hmot</t>
  </si>
  <si>
    <t>-1429509984</t>
  </si>
  <si>
    <t>Naložení objemnějšího kusového materiálu, vybouraných hmot   . Poznámka: 1. Ceny jsou určeny pro nakládání materiálu v případech, kdy není naložení součástí dodávky materiálu nebo není uvedeno v popisu cen a pro nakládání z meziskládky.2. Ceny se použijí i pro nakládání materiálu z vlastních zásob objednatele.</t>
  </si>
  <si>
    <t>1225*0,290"betonové pražce SB8 - užité</t>
  </si>
  <si>
    <t>81</t>
  </si>
  <si>
    <t>9902200900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</si>
  <si>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</t>
  </si>
  <si>
    <t>1033171326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</si>
  <si>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200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</si>
  <si>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82</t>
  </si>
  <si>
    <t>9909000400</t>
  </si>
  <si>
    <t>Poplatek za likvidaci plastových součástí</t>
  </si>
  <si>
    <t>-1322051415</t>
  </si>
  <si>
    <t>Poplatek za likvidaci plastových součástí   . Poznámka: 1. V cenách jsou započteny náklady na uložení stavebního odpadu na oficiální skládku.2. Je třeba zohlednit regionální rozdíly v cenách poplatků za uložení suti a odpadů. Tyto se mohou výrazně lišit s ohledem nejen na region, ale také na množství a druh ukládaného odpadu.</t>
  </si>
  <si>
    <t>0,235+0,370</t>
  </si>
  <si>
    <t>83</t>
  </si>
  <si>
    <t>9901000200</t>
  </si>
  <si>
    <t>Doprava obousměrná (např. dodávek z vlastních zásob zhotovitele nebo objednatele nebo výzisku) mechanizací o nosnosti do 3,5 t elektrosoučástek, montážního materiálu, kameniva, písku, dlažebních kostek, suti, atd. do 20 km</t>
  </si>
  <si>
    <t>604360895</t>
  </si>
  <si>
    <t>Doprava obousměrná (např. dodávek z vlastních zásob zhotovitele nebo objednatele nebo výzisku) mechanizací o nosnosti do 3,5 t elektrosoučástek, montážního materiálu, kameniva, písku, dlažebních kostek, suti, atd. do 20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</si>
  <si>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kus stroje.</t>
  </si>
  <si>
    <t xml:space="preserve">1"pryžové a PE podložky - odpad 0,605 t </t>
  </si>
  <si>
    <t>84</t>
  </si>
  <si>
    <t>9902100400</t>
  </si>
  <si>
    <t>Doprava obousměrná (např. dodávek z vlastních zásob zhotovitele nebo objednatele nebo výzisku) mechanizací o nosnosti přes 3,5 t sypanin (kameniva, písku, suti, dlažebních kostek, atd.) do 40 km</t>
  </si>
  <si>
    <t>-1888517917</t>
  </si>
  <si>
    <t>Doprava obousměrná (např. dodávek z vlastních zásob zhotovitele nebo objednatele nebo výzisku) mechanizací o nosnosti přes 3,5 t sypanin (kameniva, písku, suti, dlažebních kostek, atd.) do 40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</si>
  <si>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280,936*1,80+17,760*1,80"štěrk - odpad</t>
  </si>
  <si>
    <t>204,000*2,00"zemina stezky - odpad</t>
  </si>
  <si>
    <t>182,000*2,00"zemina nános - odpad</t>
  </si>
  <si>
    <t>385,500*2,00"zemina stezky - odpad</t>
  </si>
  <si>
    <t>156,000*2,00"zemina nános - odpad</t>
  </si>
  <si>
    <t>Součet</t>
  </si>
  <si>
    <t>85</t>
  </si>
  <si>
    <t>9902200100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</si>
  <si>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</t>
  </si>
  <si>
    <t>1744135148</t>
  </si>
  <si>
    <t>Doprava obousměrná (např. dodávek z vlastních zásob zhotovitele nebo objednatele nebo výzisku)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</si>
  <si>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29,634"kolejnicové pásy</t>
  </si>
  <si>
    <t>86</t>
  </si>
  <si>
    <t>9902300500</t>
  </si>
  <si>
    <t>Doprava jednosměrná (např. nakupovaného materiálu) mechanizací o nosnosti přes 3,5 t sypanin (kameniva, písku, suti, dlažebních kostek, atd.) do 60 km</t>
  </si>
  <si>
    <t>855871372</t>
  </si>
  <si>
    <t>Doprava jednosměrná (např. nakupovaného materiálu)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</si>
  <si>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500,113+195,840"štěrk, drť</t>
  </si>
  <si>
    <t>119,000+370,080"štěrk, drť</t>
  </si>
  <si>
    <t>87</t>
  </si>
  <si>
    <t>9902400800</t>
  </si>
  <si>
    <t>Doprava jednosměrná (např. nakupovaného materiálu) mechanizací o nosnosti přes 3,5 t objemnějšího kusového materiálu (prefabrikátů, stožárů, výhybek, rozvaděčů, vybouraných hmot atd.) do 150 km</t>
  </si>
  <si>
    <t>728902037</t>
  </si>
  <si>
    <t>Doprava jednosměrná (např. nakupovaného materiálu) mechanizací o nosnosti přes 3,5 t objemnějšího kusového materiálu (prefabrikátů, stožárů, výhybek, rozvaděčů, vybouraných hmot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</si>
  <si>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7,760+9,700"dřevěné pražce</t>
  </si>
  <si>
    <t>88</t>
  </si>
  <si>
    <t>9902300800</t>
  </si>
  <si>
    <t>Doprava jednosměrná (např. nakupovaného materiálu) mechanizací o nosnosti přes 3,5 t sypanin (kameniva, písku, suti, dlažebních kostek, atd.) do 150 km</t>
  </si>
  <si>
    <t>1013124659</t>
  </si>
  <si>
    <t>Doprava jednosměrná (např. nakupovaného materiálu) mechanizací o nosnosti přes 3,5 t sypanin (kameniva, písku, suti, dlažebních kostek, atd.)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</si>
  <si>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4,579+7,504"svrškový materiál</t>
  </si>
  <si>
    <t>89</t>
  </si>
  <si>
    <t>9903200100</t>
  </si>
  <si>
    <t>Přeprava mechanizace na místo prováděných prací o hmotnosti přes 12 t přes 50 do 100 km</t>
  </si>
  <si>
    <t>1700602179</t>
  </si>
  <si>
    <t>Přeprava mechanizace na místo prováděných prací o hmotnosti přes 12 t přes 50 do 100 km . Poznámka: 1. Ceny jsou určeny pro dopravu mechanizmů na místo prováděných prací po silnici i po kolejích.2. V ceně jsou započteny i náklady na zpáteční cestu dopravního prostředku. Měrnou jednotkou je kus přepravovaného stroje.</t>
  </si>
  <si>
    <t>7"ASP, PUŠL, KOLEJ.JEŘÁB, DVOUCESTNÉ RYPADLO, JEŘÁB, ASP, PUŠL</t>
  </si>
  <si>
    <t>SO 02 - Výměna výhybkových pražců ve výhybce S49 1-9-300, T10.</t>
  </si>
  <si>
    <t>5906015030</t>
  </si>
  <si>
    <t>Výměna pražce malou těžící mechanizací v KL otevřeném i zapuštěném pražec dřevěný výhybkový délky do 3 m</t>
  </si>
  <si>
    <t>1543666590</t>
  </si>
  <si>
    <t>Výměna pražce malou těžící mechanizací v KL otevřeném i zapuštěném pražec dřevěný výhybkový délky do 3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</si>
  <si>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31*3</t>
  </si>
  <si>
    <t>5906015040</t>
  </si>
  <si>
    <t>Výměna pražce malou těžící mechanizací v KL otevřeném i zapuštěném pražec dřevěný výhybkový délky přes 3 do 4 m</t>
  </si>
  <si>
    <t>2142900849</t>
  </si>
  <si>
    <t>Výměna pražce malou těžící mechanizací v KL otevřeném i zapuštěném pražec dřevěný výhybkový délky přes 3 do 4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</si>
  <si>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22*3</t>
  </si>
  <si>
    <t>5906015050</t>
  </si>
  <si>
    <t>Výměna pražce malou těžící mechanizací v KL otevřeném i zapuštěném pražec dřevěný výhybkový délky přes 4 do 5 m</t>
  </si>
  <si>
    <t>2097264018</t>
  </si>
  <si>
    <t>Výměna pražce malou těžící mechanizací v KL otevřeném i zapuštěném pražec dřevěný výhybkový délky přes 4 do 5 m. Poznámka: 1. V cenách jsou započteny náklady na výměnu pražce za použití malé těžicí mechanizace, demontáž upevňovadel, odstranění KL a části stezky, vysunutí a výměna pražce, montáž upevňovadel, přehození kameniva, podbití pražce, úprava KL a části stezky, případné snížení KL pod patou kolejnice. ošetření součástí mazivem a naložení výzisku na dopravní prostředek. U nevystrojených a výhybkových pražců dřevěných vrtání otvorů pro vrtule. 2. V cenách nejsou obsaženy náklady na dodávku materiálu, dopravu výzisku na skládku a skládkovné.</t>
  </si>
  <si>
    <t>12*3</t>
  </si>
  <si>
    <t>-1515570659</t>
  </si>
  <si>
    <t>110,00*3</t>
  </si>
  <si>
    <t>-1717648343</t>
  </si>
  <si>
    <t>2,000*3</t>
  </si>
  <si>
    <t>-853507994</t>
  </si>
  <si>
    <t>0,060*3</t>
  </si>
  <si>
    <t>599769476</t>
  </si>
  <si>
    <t>49,85*3</t>
  </si>
  <si>
    <t>5908075210</t>
  </si>
  <si>
    <t>Souvislé dotahování upevňovadel ve výhybce s protáčením závitů šrouby svěrkové výhybka I. generace</t>
  </si>
  <si>
    <t>-1085982171</t>
  </si>
  <si>
    <t>Souvislé dotahování upevňovadel ve výhybce s protáčením závitů šrouby svěrkové výhybka I. generace. Poznámka: 1. V cenách jsou započteny náklady na dotažení součástí doporučeným utahovacím momentem a ošetření součástí mazivem.</t>
  </si>
  <si>
    <t>5908053250</t>
  </si>
  <si>
    <t>Výměna drobného kolejiva kroužek dvojitý pružný</t>
  </si>
  <si>
    <t>1880594339</t>
  </si>
  <si>
    <t>Výměna drobného kolejiva kroužek dvojitý pružný. Poznámka: 1. V cenách jsou započteny náklady na demontáž upevňovadel, výměnu součásti, montáž upevňovadel a ošetření součástí mazivem. 2. V cenách nejsou obsaženy náklady na dodávku materiálu.</t>
  </si>
  <si>
    <t>20*3</t>
  </si>
  <si>
    <t>5908053170</t>
  </si>
  <si>
    <t>Výměna drobného kolejiva šroub svěrkový jiný tvar</t>
  </si>
  <si>
    <t>1053934132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</si>
  <si>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</si>
  <si>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10*3</t>
  </si>
  <si>
    <t>5908060020</t>
  </si>
  <si>
    <t>Oprava rozchodu koleje přebitím podkladnice 4 vrtule</t>
  </si>
  <si>
    <t>-518469060</t>
  </si>
  <si>
    <t>Oprava rozchodu koleje přebitím podkladnice 4 vrtule. Poznámka: 1. V cenách jsou započteny náklady na posun pražce, demontáž podkladnice, zakolíčkování, otvorů, oteslování úložné plochy, převrtání otvorů, impregnace plochy a montáž podkladnice a ošetření součástí mazivem. 2. V cenách nejsou obsaženy náklady na dodávku materiálu.</t>
  </si>
  <si>
    <t>6*3</t>
  </si>
  <si>
    <t>5908053120</t>
  </si>
  <si>
    <t>Výměna drobného kolejiva svěrka výhybková VT</t>
  </si>
  <si>
    <t>1383412694</t>
  </si>
  <si>
    <t>Výměna drobného kolejiva svěrka výhybková VT. Poznámka: 1. V cenách jsou započteny náklady na demontáž upevňovadel, výměnu součásti, montáž upevňovadel a ošetření součástí mazivem. 2. V cenách nejsou obsaženy náklady na dodávku materiálu.</t>
  </si>
  <si>
    <t>5905025010</t>
  </si>
  <si>
    <t>Doplnění stezky štěrkodrtí ojediněle ručně</t>
  </si>
  <si>
    <t>1431087687</t>
  </si>
  <si>
    <t>Doplnění stezky štěrkodrtí ojediněle ručně. Poznámka: 1. V cenách jsou započteny náklady na doplnění kameniva včetně rozprostření ojediněle ručně z vozíku nebo souvisle mechanizací z vozíků nebo železničních vozů. 2. V cenách nejsou obsaženy náklady na dodávku kameniva.</t>
  </si>
  <si>
    <t>5956116000</t>
  </si>
  <si>
    <t>Pražce dřevěné výhybkové dub skupina 3 160x260</t>
  </si>
  <si>
    <t>-645314192</t>
  </si>
  <si>
    <t>8,888*3</t>
  </si>
  <si>
    <t>1870514352</t>
  </si>
  <si>
    <t>520*3</t>
  </si>
  <si>
    <t>5958134080</t>
  </si>
  <si>
    <t>Součásti upevňovací vrtule R2 (160)</t>
  </si>
  <si>
    <t>-1347222614</t>
  </si>
  <si>
    <t>302*3</t>
  </si>
  <si>
    <t>1894617754</t>
  </si>
  <si>
    <t>822*3</t>
  </si>
  <si>
    <t>-1345459166</t>
  </si>
  <si>
    <t>134*3</t>
  </si>
  <si>
    <t>5958173000</t>
  </si>
  <si>
    <t>Polyetylenové pásy v kotoučích</t>
  </si>
  <si>
    <t>-1567254112</t>
  </si>
  <si>
    <t>8,060*3</t>
  </si>
  <si>
    <t>5958134042</t>
  </si>
  <si>
    <t>Součásti upevňovací šroub svěrkový T10 M24x80</t>
  </si>
  <si>
    <t>-756352059</t>
  </si>
  <si>
    <t>-242046704</t>
  </si>
  <si>
    <t>-349423383</t>
  </si>
  <si>
    <t>5958134035</t>
  </si>
  <si>
    <t>Součásti upevňovací svěrka VT2</t>
  </si>
  <si>
    <t>241633012</t>
  </si>
  <si>
    <t>-1534415834</t>
  </si>
  <si>
    <t>2,000*1,60*3</t>
  </si>
  <si>
    <t>-992015644</t>
  </si>
  <si>
    <t>2,000*1,70*3</t>
  </si>
  <si>
    <t>9902400100</t>
  </si>
  <si>
    <t>Doprava jednosměrná (např. nakupovaného materiálu) mechanizací o nosnosti přes 3,5 t objemnějšího kusového materiálu (prefabrikátů, stožárů, výhybek, rozvaděčů, vybouraných hmot atd.) do 10 km</t>
  </si>
  <si>
    <t>-1920634553</t>
  </si>
  <si>
    <t>Doprava jednosměrná (např. nakupovaného materiálu) mechanizací o nosnosti přes 3,5 t objemnějšího kusového materiálu (prefabrikátů, stožárů, výhybek, rozvaděčů, vybouraných hmot atd.) do 10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</si>
  <si>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22,918"dřevěné pražce - odpad</t>
  </si>
  <si>
    <t>1987882757</t>
  </si>
  <si>
    <t>772520920</t>
  </si>
  <si>
    <t>1"PE podložky - odpad 0,060 t</t>
  </si>
  <si>
    <t>1411220772</t>
  </si>
  <si>
    <t>25,464"dřevěné pražce</t>
  </si>
  <si>
    <t>9901000800</t>
  </si>
  <si>
    <t>Doprava obousměrná (např. dodávek z vlastních zásob zhotovitele nebo objednatele nebo výzisku) mechanizací o nosnosti do 3,5 t elektrosoučástek, montážního materiálu, kameniva, písku, dlažebních kostek, suti, atd. do 150 km</t>
  </si>
  <si>
    <t>-880112945</t>
  </si>
  <si>
    <t>Doprava obousměrná (např. dodávek z vlastních zásob zhotovitele nebo objednatele nebo výzisku) mechanizací o nosnosti do 3,5 t elektrosoučástek, montážního materiálu, kameniva, písku, dlažebních kostek, suti, atd. do 150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</si>
  <si>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1"svrškový materiál - 1,654 t</t>
  </si>
  <si>
    <t>9902100500</t>
  </si>
  <si>
    <t>Doprava obousměrná (např. dodávek z vlastních zásob zhotovitele nebo objednatele nebo výzisku) mechanizací o nosnosti přes 3,5 t sypanin (kameniva, písku, suti, dlažebních kostek, atd.) do 60 km</t>
  </si>
  <si>
    <t>432284163</t>
  </si>
  <si>
    <t>Doprava obousměrná (např. dodávek z vlastních zásob zhotovitele nebo objednatele nebo výzisku) mechanizací o nosnosti přes 3,5 t sypanin (kameniva, písku, suti, dlažebních kostek, atd.) do 60 km. Poznámka: 1. Ceny jsou určeny pro dopravu silničními i kolejovými vozidly.2. V cenách obousměrné dopravy jsou započteny náklady na přepravu materiálu na místo určení včetně složení, poplatku za použití dopravní cesty a zpáteční cesty nenaloženého dopravního prostředku.3. V cenách jednosměrné dopravy jsou započteny náklady na přepravu materiálu na místo určení včetně složení a poplatku za použití dopravní cesty. Tyto položky se použijí i v případě, kdy se předpokládá, že dopravní prostředek bude naložen i na zpáteční cestě. V tomto případě se použijí položky pro každý směr samostatně (např. doprava materiálu na stavbu a odvoz výzisku nebo suti ze stavby).</t>
  </si>
  <si>
    <t>Poznámka k položce:_x000D_
Měrnou jednotkou je t přepravovaného materiálu.</t>
  </si>
  <si>
    <t>9,600+10,200"štěrk, drť</t>
  </si>
  <si>
    <t>1409896425</t>
  </si>
  <si>
    <t>2"DVOUCESTNÉ RYPADLO, ASP</t>
  </si>
  <si>
    <t>SO 03 - Výměna výhybkových pražců ve výhybce S49 1-9-300, ŽS4.</t>
  </si>
  <si>
    <t>31*5</t>
  </si>
  <si>
    <t>22*5</t>
  </si>
  <si>
    <t>12*5</t>
  </si>
  <si>
    <t>110,00*5</t>
  </si>
  <si>
    <t>2,000*5</t>
  </si>
  <si>
    <t>0,060*5</t>
  </si>
  <si>
    <t>49,85*5</t>
  </si>
  <si>
    <t>20*5</t>
  </si>
  <si>
    <t>5908050005</t>
  </si>
  <si>
    <t>Výměna upevnění podkladnicového komplet</t>
  </si>
  <si>
    <t>-1999202396</t>
  </si>
  <si>
    <t>Výměna upevnění podkladnicového komplet. Poznámka: 1. V cenách jsou započteny náklady na demontáž, výměnu a montáž, ošetření součástí mazivem a naložení výzisku na dopravní prostředek. 2. V cenách nejsou obsaženy náklady na vrtání pražce a dodávku materiálu.</t>
  </si>
  <si>
    <t>10*5</t>
  </si>
  <si>
    <t>6*5</t>
  </si>
  <si>
    <t>1304378567</t>
  </si>
  <si>
    <t>8,888*5</t>
  </si>
  <si>
    <t>520*5</t>
  </si>
  <si>
    <t>302*5</t>
  </si>
  <si>
    <t>822*5</t>
  </si>
  <si>
    <t>134*5</t>
  </si>
  <si>
    <t>8,060*5</t>
  </si>
  <si>
    <t>788373448</t>
  </si>
  <si>
    <t>2,000*1,60*5</t>
  </si>
  <si>
    <t>2,000*1,70*5</t>
  </si>
  <si>
    <t>-1201540852</t>
  </si>
  <si>
    <t>38,196"dřevěné pražce - odpad</t>
  </si>
  <si>
    <t>1"PE podložky - odpad 0,100 t</t>
  </si>
  <si>
    <t>42,440"dřevěné pražce</t>
  </si>
  <si>
    <t>1"svrškový materiál - 2,745 t</t>
  </si>
  <si>
    <t>16,000+17,000"štěrk, drť</t>
  </si>
  <si>
    <t>SO 04 - Výměna výhybkových pražců ve výhybce S49 1-9-190, T10.</t>
  </si>
  <si>
    <t>-1782444067</t>
  </si>
  <si>
    <t>24*4</t>
  </si>
  <si>
    <t>-90281941</t>
  </si>
  <si>
    <t>17*4</t>
  </si>
  <si>
    <t>-241136962</t>
  </si>
  <si>
    <t>11*4</t>
  </si>
  <si>
    <t>303972550</t>
  </si>
  <si>
    <t>100,00*4</t>
  </si>
  <si>
    <t>860394453</t>
  </si>
  <si>
    <t>2,000*4</t>
  </si>
  <si>
    <t>-394569344</t>
  </si>
  <si>
    <t>0,060*4</t>
  </si>
  <si>
    <t>-326877787</t>
  </si>
  <si>
    <t>43,75*4</t>
  </si>
  <si>
    <t>-1850415310</t>
  </si>
  <si>
    <t>1839473794</t>
  </si>
  <si>
    <t>20*4</t>
  </si>
  <si>
    <t>-1207196086</t>
  </si>
  <si>
    <t>10*4</t>
  </si>
  <si>
    <t>-1624652223</t>
  </si>
  <si>
    <t>6*4</t>
  </si>
  <si>
    <t>1086922260</t>
  </si>
  <si>
    <t>-488741222</t>
  </si>
  <si>
    <t>794327972</t>
  </si>
  <si>
    <t>7,181*4</t>
  </si>
  <si>
    <t>-1268060191</t>
  </si>
  <si>
    <t>426*4</t>
  </si>
  <si>
    <t>-1644552917</t>
  </si>
  <si>
    <t>238*4</t>
  </si>
  <si>
    <t>-872700812</t>
  </si>
  <si>
    <t>664*4</t>
  </si>
  <si>
    <t>-1187926443</t>
  </si>
  <si>
    <t>110*4</t>
  </si>
  <si>
    <t>1596674822</t>
  </si>
  <si>
    <t>6,890*4</t>
  </si>
  <si>
    <t>59184891</t>
  </si>
  <si>
    <t>651293099</t>
  </si>
  <si>
    <t>2116862705</t>
  </si>
  <si>
    <t>-826232716</t>
  </si>
  <si>
    <t>-973287583</t>
  </si>
  <si>
    <t>2,000*1,60*4</t>
  </si>
  <si>
    <t>-897869335</t>
  </si>
  <si>
    <t>2,000*1,70*4</t>
  </si>
  <si>
    <t>-1586260200</t>
  </si>
  <si>
    <t>24,688"dřevěné pražce - odpad</t>
  </si>
  <si>
    <t>-1817841675</t>
  </si>
  <si>
    <t>-1125495435</t>
  </si>
  <si>
    <t>1"PE podložky - odpad 0,068 t</t>
  </si>
  <si>
    <t>-412868200</t>
  </si>
  <si>
    <t>27,431"dřevěné pražce</t>
  </si>
  <si>
    <t>-748571721</t>
  </si>
  <si>
    <t>1"svrškový materiál - 1,794 t</t>
  </si>
  <si>
    <t>-1211431260</t>
  </si>
  <si>
    <t>12,800+13,600"štěrk, drť</t>
  </si>
  <si>
    <t>-88460578</t>
  </si>
  <si>
    <t>SO 05 - Výměna výhybkových pražců ve výhybce S49 1-9-190, ŽS4.</t>
  </si>
  <si>
    <t>24*3</t>
  </si>
  <si>
    <t>17*3</t>
  </si>
  <si>
    <t>11*3</t>
  </si>
  <si>
    <t>100,00*3</t>
  </si>
  <si>
    <t>43,75*3</t>
  </si>
  <si>
    <t>-804435678</t>
  </si>
  <si>
    <t>1479408199</t>
  </si>
  <si>
    <t>7,181*3</t>
  </si>
  <si>
    <t>426*3</t>
  </si>
  <si>
    <t>238*3</t>
  </si>
  <si>
    <t>664*3</t>
  </si>
  <si>
    <t>110*3</t>
  </si>
  <si>
    <t>6,890*3</t>
  </si>
  <si>
    <t>1684099761</t>
  </si>
  <si>
    <t>-77969030</t>
  </si>
  <si>
    <t>18,517"dřevěné pražce - odpad</t>
  </si>
  <si>
    <t>1"PE podložky - odpad 0,051 t</t>
  </si>
  <si>
    <t>20,574"dřevěné pražce</t>
  </si>
  <si>
    <t>1"svrškový materiál - 1,338 t</t>
  </si>
  <si>
    <t>-1880598248</t>
  </si>
  <si>
    <t>SO 06 - Výměna výhybkových pražců ve výhybce S49 1-7,5-190, ŽS4.</t>
  </si>
  <si>
    <t>404785822</t>
  </si>
  <si>
    <t>25*3</t>
  </si>
  <si>
    <t>-1910244073</t>
  </si>
  <si>
    <t>16*3</t>
  </si>
  <si>
    <t>-211963287</t>
  </si>
  <si>
    <t>9*3</t>
  </si>
  <si>
    <t>-1042910079</t>
  </si>
  <si>
    <t>-638523047</t>
  </si>
  <si>
    <t>1405193818</t>
  </si>
  <si>
    <t>1611433628</t>
  </si>
  <si>
    <t>37,83*3</t>
  </si>
  <si>
    <t>1529146667</t>
  </si>
  <si>
    <t>1067703382</t>
  </si>
  <si>
    <t>-1941790863</t>
  </si>
  <si>
    <t>1953565440</t>
  </si>
  <si>
    <t>1490572358</t>
  </si>
  <si>
    <t>51414274</t>
  </si>
  <si>
    <t>6,774*3</t>
  </si>
  <si>
    <t>1575603530</t>
  </si>
  <si>
    <t>394*3</t>
  </si>
  <si>
    <t>714952126</t>
  </si>
  <si>
    <t>1296377901</t>
  </si>
  <si>
    <t>632*3</t>
  </si>
  <si>
    <t>-693958265</t>
  </si>
  <si>
    <t>102*3</t>
  </si>
  <si>
    <t>-542385000</t>
  </si>
  <si>
    <t>7,150*3</t>
  </si>
  <si>
    <t>1192400775</t>
  </si>
  <si>
    <t>1207082840</t>
  </si>
  <si>
    <t>-841882676</t>
  </si>
  <si>
    <t>214763689</t>
  </si>
  <si>
    <t>17,467"dřevěné pražce - odpad</t>
  </si>
  <si>
    <t>535280259</t>
  </si>
  <si>
    <t>-1252970305</t>
  </si>
  <si>
    <t>1"PE podložky - odpad 0,048 t</t>
  </si>
  <si>
    <t>-65342838</t>
  </si>
  <si>
    <t>19,408"dřevěné pražce</t>
  </si>
  <si>
    <t>-1618233994</t>
  </si>
  <si>
    <t>1"svrškový materiál - 1,278 t</t>
  </si>
  <si>
    <t>-612718844</t>
  </si>
  <si>
    <t>-1859919777</t>
  </si>
  <si>
    <t>SO 07 - Výměna pražců v koleji.</t>
  </si>
  <si>
    <t>-1417056689</t>
  </si>
  <si>
    <t>5908045025</t>
  </si>
  <si>
    <t>Výměna podkladnice čtyři vrtule pražce dřevěné</t>
  </si>
  <si>
    <t>276983141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</si>
  <si>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</si>
  <si>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-2051917822</t>
  </si>
  <si>
    <t>100,00*1,20*0,10</t>
  </si>
  <si>
    <t>-777306630</t>
  </si>
  <si>
    <t>100,00*1,20</t>
  </si>
  <si>
    <t>-1527375071</t>
  </si>
  <si>
    <t>-1254620589</t>
  </si>
  <si>
    <t>777899167</t>
  </si>
  <si>
    <t>-1939642278</t>
  </si>
  <si>
    <t>1096694003</t>
  </si>
  <si>
    <t>-709752299</t>
  </si>
  <si>
    <t>-475360606</t>
  </si>
  <si>
    <t>1588520548</t>
  </si>
  <si>
    <t>12,000*1,60</t>
  </si>
  <si>
    <t>1047329308</t>
  </si>
  <si>
    <t>17,460"dřevěné pražce - odpad</t>
  </si>
  <si>
    <t>-2053559360</t>
  </si>
  <si>
    <t>1592685818</t>
  </si>
  <si>
    <t>1"pryžové a PE podložky - odpad 0,108 t</t>
  </si>
  <si>
    <t>451385940</t>
  </si>
  <si>
    <t>1"svrškový materiál - 2,068 t</t>
  </si>
  <si>
    <t>2066064312</t>
  </si>
  <si>
    <t>19,200"drť</t>
  </si>
  <si>
    <t>1677692382</t>
  </si>
  <si>
    <t>19,400"dřevěné pražce</t>
  </si>
  <si>
    <t>420767189</t>
  </si>
  <si>
    <t>1"ASP</t>
  </si>
  <si>
    <t>VON - Oprava kolejí a výhybek v žst. Ostrava hl.n., obvod pravé n.</t>
  </si>
  <si>
    <t>VRN - Vedlejší rozpočtové náklady</t>
  </si>
  <si>
    <t>VRN</t>
  </si>
  <si>
    <t>Vedlejší rozpočtové náklady</t>
  </si>
  <si>
    <t>022121001</t>
  </si>
  <si>
    <t>Geodetické práce Diagnostika technické infrastruktury Vytýčení trasy inženýrských sítí</t>
  </si>
  <si>
    <t>hod</t>
  </si>
  <si>
    <t>-108642074</t>
  </si>
  <si>
    <t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</si>
  <si>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</si>
  <si>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</si>
  <si>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%</t>
  </si>
  <si>
    <t>-1304368655</t>
  </si>
  <si>
    <t>022101001</t>
  </si>
  <si>
    <t>Geodetické práce Geodetické práce před opravou</t>
  </si>
  <si>
    <t>1518309838</t>
  </si>
  <si>
    <t>0,667+0,033+0,027+0,730+0,033+0,027</t>
  </si>
  <si>
    <t>022101011</t>
  </si>
  <si>
    <t>Geodetické práce Geodetické práce v průběhu opravy</t>
  </si>
  <si>
    <t>1353913294</t>
  </si>
  <si>
    <t>022101021</t>
  </si>
  <si>
    <t>Geodetické práce Geodetické práce po ukončení opravy</t>
  </si>
  <si>
    <t>1417503399</t>
  </si>
  <si>
    <t>033131001</t>
  </si>
  <si>
    <t>Provozní vlivy Organizační zajištění prací při zřizování a udržování BK kolejí a výhybek</t>
  </si>
  <si>
    <t>616934964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</si>
  <si>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</si>
  <si>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024101001</t>
  </si>
  <si>
    <t>Inženýrská činnost střežení pracovní skupiny zaměstnanců</t>
  </si>
  <si>
    <t>-793679645</t>
  </si>
  <si>
    <t>033121011</t>
  </si>
  <si>
    <t>Provozní vlivy Rušení prací železničním provozem širá trať nebo dopravny s kolejovým rozvětvením s počtem vlaků za směnu 8,5 hod. přes 25 do 50</t>
  </si>
  <si>
    <t>1749347240</t>
  </si>
  <si>
    <t xml:space="preserve">Poznámka k položce:_x000D_
SO 01 - pol.č. 1 - 32, 52 - 67_x000D_
SO 02 - pol.č. 1 - 13 _x000D_
SO 03 - pol.č. 1 - 12 _x000D_
SO 04 - pol.č. 1 - 13 _x000D_
SO 05 - pol.č. 1 - 12 _x000D_
SO 06 - pol.č. 1 - 12_x000D_
SO 07 - pol.č. 1 - 5 _x000D_
_x000D_
_x000D_
_x000D_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</si>
</sst>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1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  <protection locked="0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19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167" fontId="21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0" xfId="0"/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7" xfId="0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4"/>
  <sheetViews>
    <sheetView showGridLines="0" tabSelected="1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1" width="2.6640625" style="1" customWidth="1"/>
    <col min="32" max="32" width="14.33203125" style="1" customWidth="1"/>
    <col min="33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60"/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71" t="s">
        <v>14</v>
      </c>
      <c r="L5" s="272"/>
      <c r="M5" s="272"/>
      <c r="N5" s="272"/>
      <c r="O5" s="272"/>
      <c r="P5" s="272"/>
      <c r="Q5" s="272"/>
      <c r="R5" s="272"/>
      <c r="S5" s="272"/>
      <c r="T5" s="272"/>
      <c r="U5" s="272"/>
      <c r="V5" s="272"/>
      <c r="W5" s="272"/>
      <c r="X5" s="272"/>
      <c r="Y5" s="272"/>
      <c r="Z5" s="272"/>
      <c r="AA5" s="272"/>
      <c r="AB5" s="272"/>
      <c r="AC5" s="272"/>
      <c r="AD5" s="272"/>
      <c r="AE5" s="272"/>
      <c r="AF5" s="272"/>
      <c r="AG5" s="272"/>
      <c r="AH5" s="272"/>
      <c r="AI5" s="272"/>
      <c r="AJ5" s="272"/>
      <c r="AK5" s="272"/>
      <c r="AL5" s="272"/>
      <c r="AM5" s="272"/>
      <c r="AN5" s="272"/>
      <c r="AO5" s="272"/>
      <c r="AP5" s="21"/>
      <c r="AQ5" s="21"/>
      <c r="AR5" s="19"/>
      <c r="BE5" s="268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3" t="s">
        <v>17</v>
      </c>
      <c r="L6" s="272"/>
      <c r="M6" s="272"/>
      <c r="N6" s="272"/>
      <c r="O6" s="272"/>
      <c r="P6" s="272"/>
      <c r="Q6" s="272"/>
      <c r="R6" s="272"/>
      <c r="S6" s="272"/>
      <c r="T6" s="272"/>
      <c r="U6" s="272"/>
      <c r="V6" s="272"/>
      <c r="W6" s="272"/>
      <c r="X6" s="272"/>
      <c r="Y6" s="272"/>
      <c r="Z6" s="272"/>
      <c r="AA6" s="272"/>
      <c r="AB6" s="272"/>
      <c r="AC6" s="272"/>
      <c r="AD6" s="272"/>
      <c r="AE6" s="272"/>
      <c r="AF6" s="272"/>
      <c r="AG6" s="272"/>
      <c r="AH6" s="272"/>
      <c r="AI6" s="272"/>
      <c r="AJ6" s="272"/>
      <c r="AK6" s="272"/>
      <c r="AL6" s="272"/>
      <c r="AM6" s="272"/>
      <c r="AN6" s="272"/>
      <c r="AO6" s="272"/>
      <c r="AP6" s="21"/>
      <c r="AQ6" s="21"/>
      <c r="AR6" s="19"/>
      <c r="BE6" s="269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69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69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69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269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269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69"/>
      <c r="BS12" s="16" t="s">
        <v>6</v>
      </c>
    </row>
    <row r="13" spans="1:74" s="1" customFormat="1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31</v>
      </c>
      <c r="AO13" s="21"/>
      <c r="AP13" s="21"/>
      <c r="AQ13" s="21"/>
      <c r="AR13" s="19"/>
      <c r="BE13" s="269"/>
      <c r="BS13" s="16" t="s">
        <v>6</v>
      </c>
    </row>
    <row r="14" spans="1:74" ht="12.75">
      <c r="B14" s="20"/>
      <c r="C14" s="21"/>
      <c r="D14" s="21"/>
      <c r="E14" s="274" t="s">
        <v>31</v>
      </c>
      <c r="F14" s="275"/>
      <c r="G14" s="275"/>
      <c r="H14" s="275"/>
      <c r="I14" s="275"/>
      <c r="J14" s="275"/>
      <c r="K14" s="275"/>
      <c r="L14" s="275"/>
      <c r="M14" s="275"/>
      <c r="N14" s="275"/>
      <c r="O14" s="275"/>
      <c r="P14" s="275"/>
      <c r="Q14" s="275"/>
      <c r="R14" s="275"/>
      <c r="S14" s="275"/>
      <c r="T14" s="275"/>
      <c r="U14" s="275"/>
      <c r="V14" s="275"/>
      <c r="W14" s="275"/>
      <c r="X14" s="275"/>
      <c r="Y14" s="275"/>
      <c r="Z14" s="275"/>
      <c r="AA14" s="275"/>
      <c r="AB14" s="275"/>
      <c r="AC14" s="275"/>
      <c r="AD14" s="275"/>
      <c r="AE14" s="275"/>
      <c r="AF14" s="275"/>
      <c r="AG14" s="275"/>
      <c r="AH14" s="275"/>
      <c r="AI14" s="275"/>
      <c r="AJ14" s="275"/>
      <c r="AK14" s="28" t="s">
        <v>28</v>
      </c>
      <c r="AL14" s="21"/>
      <c r="AM14" s="21"/>
      <c r="AN14" s="30" t="s">
        <v>31</v>
      </c>
      <c r="AO14" s="21"/>
      <c r="AP14" s="21"/>
      <c r="AQ14" s="21"/>
      <c r="AR14" s="19"/>
      <c r="BE14" s="269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69"/>
      <c r="BS15" s="16" t="s">
        <v>4</v>
      </c>
    </row>
    <row r="16" spans="1:74" s="1" customFormat="1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69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33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28</v>
      </c>
      <c r="AL17" s="21"/>
      <c r="AM17" s="21"/>
      <c r="AN17" s="26" t="s">
        <v>1</v>
      </c>
      <c r="AO17" s="21"/>
      <c r="AP17" s="21"/>
      <c r="AQ17" s="21"/>
      <c r="AR17" s="19"/>
      <c r="BE17" s="269"/>
      <c r="BS17" s="16" t="s">
        <v>34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69"/>
      <c r="BS18" s="16" t="s">
        <v>6</v>
      </c>
    </row>
    <row r="19" spans="1:71" s="1" customFormat="1" ht="12" customHeight="1">
      <c r="B19" s="20"/>
      <c r="C19" s="21"/>
      <c r="D19" s="28" t="s">
        <v>35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69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33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269"/>
      <c r="BS20" s="16" t="s">
        <v>34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69"/>
    </row>
    <row r="22" spans="1:71" s="1" customFormat="1" ht="12" customHeight="1">
      <c r="B22" s="20"/>
      <c r="C22" s="21"/>
      <c r="D22" s="28" t="s">
        <v>36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69"/>
    </row>
    <row r="23" spans="1:71" s="1" customFormat="1" ht="16.5" customHeight="1">
      <c r="B23" s="20"/>
      <c r="C23" s="21"/>
      <c r="D23" s="21"/>
      <c r="E23" s="276" t="s">
        <v>1</v>
      </c>
      <c r="F23" s="276"/>
      <c r="G23" s="276"/>
      <c r="H23" s="276"/>
      <c r="I23" s="276"/>
      <c r="J23" s="276"/>
      <c r="K23" s="276"/>
      <c r="L23" s="276"/>
      <c r="M23" s="276"/>
      <c r="N23" s="276"/>
      <c r="O23" s="276"/>
      <c r="P23" s="276"/>
      <c r="Q23" s="276"/>
      <c r="R23" s="276"/>
      <c r="S23" s="276"/>
      <c r="T23" s="276"/>
      <c r="U23" s="276"/>
      <c r="V23" s="276"/>
      <c r="W23" s="276"/>
      <c r="X23" s="276"/>
      <c r="Y23" s="276"/>
      <c r="Z23" s="276"/>
      <c r="AA23" s="276"/>
      <c r="AB23" s="276"/>
      <c r="AC23" s="276"/>
      <c r="AD23" s="276"/>
      <c r="AE23" s="276"/>
      <c r="AF23" s="276"/>
      <c r="AG23" s="276"/>
      <c r="AH23" s="276"/>
      <c r="AI23" s="276"/>
      <c r="AJ23" s="276"/>
      <c r="AK23" s="276"/>
      <c r="AL23" s="276"/>
      <c r="AM23" s="276"/>
      <c r="AN23" s="276"/>
      <c r="AO23" s="21"/>
      <c r="AP23" s="21"/>
      <c r="AQ23" s="21"/>
      <c r="AR23" s="19"/>
      <c r="BE23" s="269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69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69"/>
    </row>
    <row r="26" spans="1:71" s="2" customFormat="1" ht="25.9" customHeight="1">
      <c r="A26" s="33"/>
      <c r="B26" s="34"/>
      <c r="C26" s="35"/>
      <c r="D26" s="36" t="s">
        <v>37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77">
        <f>ROUND(AG94,2)</f>
        <v>0</v>
      </c>
      <c r="AL26" s="278"/>
      <c r="AM26" s="278"/>
      <c r="AN26" s="278"/>
      <c r="AO26" s="278"/>
      <c r="AP26" s="35"/>
      <c r="AQ26" s="35"/>
      <c r="AR26" s="38"/>
      <c r="BE26" s="269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69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79" t="s">
        <v>38</v>
      </c>
      <c r="M28" s="279"/>
      <c r="N28" s="279"/>
      <c r="O28" s="279"/>
      <c r="P28" s="279"/>
      <c r="Q28" s="35"/>
      <c r="R28" s="35"/>
      <c r="S28" s="35"/>
      <c r="T28" s="35"/>
      <c r="U28" s="35"/>
      <c r="V28" s="35"/>
      <c r="W28" s="279" t="s">
        <v>39</v>
      </c>
      <c r="X28" s="279"/>
      <c r="Y28" s="279"/>
      <c r="Z28" s="279"/>
      <c r="AA28" s="279"/>
      <c r="AB28" s="279"/>
      <c r="AC28" s="279"/>
      <c r="AD28" s="279"/>
      <c r="AE28" s="279"/>
      <c r="AF28" s="35"/>
      <c r="AG28" s="35"/>
      <c r="AH28" s="35"/>
      <c r="AI28" s="35"/>
      <c r="AJ28" s="35"/>
      <c r="AK28" s="279" t="s">
        <v>40</v>
      </c>
      <c r="AL28" s="279"/>
      <c r="AM28" s="279"/>
      <c r="AN28" s="279"/>
      <c r="AO28" s="279"/>
      <c r="AP28" s="35"/>
      <c r="AQ28" s="35"/>
      <c r="AR28" s="38"/>
      <c r="BE28" s="269"/>
    </row>
    <row r="29" spans="1:71" s="3" customFormat="1" ht="14.45" customHeight="1">
      <c r="B29" s="39"/>
      <c r="C29" s="40"/>
      <c r="D29" s="28" t="s">
        <v>41</v>
      </c>
      <c r="E29" s="40"/>
      <c r="F29" s="28" t="s">
        <v>42</v>
      </c>
      <c r="G29" s="40"/>
      <c r="H29" s="40"/>
      <c r="I29" s="40"/>
      <c r="J29" s="40"/>
      <c r="K29" s="40"/>
      <c r="L29" s="263">
        <v>0.21</v>
      </c>
      <c r="M29" s="262"/>
      <c r="N29" s="262"/>
      <c r="O29" s="262"/>
      <c r="P29" s="262"/>
      <c r="Q29" s="40"/>
      <c r="R29" s="40"/>
      <c r="S29" s="40"/>
      <c r="T29" s="40"/>
      <c r="U29" s="40"/>
      <c r="V29" s="40"/>
      <c r="W29" s="261">
        <f>ROUND(AZ94, 2)</f>
        <v>0</v>
      </c>
      <c r="X29" s="262"/>
      <c r="Y29" s="262"/>
      <c r="Z29" s="262"/>
      <c r="AA29" s="262"/>
      <c r="AB29" s="262"/>
      <c r="AC29" s="262"/>
      <c r="AD29" s="262"/>
      <c r="AE29" s="262"/>
      <c r="AF29" s="40"/>
      <c r="AG29" s="40"/>
      <c r="AH29" s="40"/>
      <c r="AI29" s="40"/>
      <c r="AJ29" s="40"/>
      <c r="AK29" s="261">
        <f>ROUND(AV94, 2)</f>
        <v>0</v>
      </c>
      <c r="AL29" s="262"/>
      <c r="AM29" s="262"/>
      <c r="AN29" s="262"/>
      <c r="AO29" s="262"/>
      <c r="AP29" s="40"/>
      <c r="AQ29" s="40"/>
      <c r="AR29" s="41"/>
      <c r="BE29" s="270"/>
    </row>
    <row r="30" spans="1:71" s="3" customFormat="1" ht="14.45" customHeight="1">
      <c r="B30" s="39"/>
      <c r="C30" s="40"/>
      <c r="D30" s="40"/>
      <c r="E30" s="40"/>
      <c r="F30" s="28" t="s">
        <v>43</v>
      </c>
      <c r="G30" s="40"/>
      <c r="H30" s="40"/>
      <c r="I30" s="40"/>
      <c r="J30" s="40"/>
      <c r="K30" s="40"/>
      <c r="L30" s="263">
        <v>0.15</v>
      </c>
      <c r="M30" s="262"/>
      <c r="N30" s="262"/>
      <c r="O30" s="262"/>
      <c r="P30" s="262"/>
      <c r="Q30" s="40"/>
      <c r="R30" s="40"/>
      <c r="S30" s="40"/>
      <c r="T30" s="40"/>
      <c r="U30" s="40"/>
      <c r="V30" s="40"/>
      <c r="W30" s="261">
        <f>ROUND(BA94, 2)</f>
        <v>0</v>
      </c>
      <c r="X30" s="262"/>
      <c r="Y30" s="262"/>
      <c r="Z30" s="262"/>
      <c r="AA30" s="262"/>
      <c r="AB30" s="262"/>
      <c r="AC30" s="262"/>
      <c r="AD30" s="262"/>
      <c r="AE30" s="262"/>
      <c r="AF30" s="40"/>
      <c r="AG30" s="40"/>
      <c r="AH30" s="40"/>
      <c r="AI30" s="40"/>
      <c r="AJ30" s="40"/>
      <c r="AK30" s="261">
        <f>ROUND(AW94, 2)</f>
        <v>0</v>
      </c>
      <c r="AL30" s="262"/>
      <c r="AM30" s="262"/>
      <c r="AN30" s="262"/>
      <c r="AO30" s="262"/>
      <c r="AP30" s="40"/>
      <c r="AQ30" s="40"/>
      <c r="AR30" s="41"/>
      <c r="BE30" s="270"/>
    </row>
    <row r="31" spans="1:71" s="3" customFormat="1" ht="14.45" hidden="1" customHeight="1">
      <c r="B31" s="39"/>
      <c r="C31" s="40"/>
      <c r="D31" s="40"/>
      <c r="E31" s="40"/>
      <c r="F31" s="28" t="s">
        <v>44</v>
      </c>
      <c r="G31" s="40"/>
      <c r="H31" s="40"/>
      <c r="I31" s="40"/>
      <c r="J31" s="40"/>
      <c r="K31" s="40"/>
      <c r="L31" s="263">
        <v>0.21</v>
      </c>
      <c r="M31" s="262"/>
      <c r="N31" s="262"/>
      <c r="O31" s="262"/>
      <c r="P31" s="262"/>
      <c r="Q31" s="40"/>
      <c r="R31" s="40"/>
      <c r="S31" s="40"/>
      <c r="T31" s="40"/>
      <c r="U31" s="40"/>
      <c r="V31" s="40"/>
      <c r="W31" s="261">
        <f>ROUND(BB94, 2)</f>
        <v>0</v>
      </c>
      <c r="X31" s="262"/>
      <c r="Y31" s="262"/>
      <c r="Z31" s="262"/>
      <c r="AA31" s="262"/>
      <c r="AB31" s="262"/>
      <c r="AC31" s="262"/>
      <c r="AD31" s="262"/>
      <c r="AE31" s="262"/>
      <c r="AF31" s="40"/>
      <c r="AG31" s="40"/>
      <c r="AH31" s="40"/>
      <c r="AI31" s="40"/>
      <c r="AJ31" s="40"/>
      <c r="AK31" s="261">
        <v>0</v>
      </c>
      <c r="AL31" s="262"/>
      <c r="AM31" s="262"/>
      <c r="AN31" s="262"/>
      <c r="AO31" s="262"/>
      <c r="AP31" s="40"/>
      <c r="AQ31" s="40"/>
      <c r="AR31" s="41"/>
      <c r="BE31" s="270"/>
    </row>
    <row r="32" spans="1:71" s="3" customFormat="1" ht="14.45" hidden="1" customHeight="1">
      <c r="B32" s="39"/>
      <c r="C32" s="40"/>
      <c r="D32" s="40"/>
      <c r="E32" s="40"/>
      <c r="F32" s="28" t="s">
        <v>45</v>
      </c>
      <c r="G32" s="40"/>
      <c r="H32" s="40"/>
      <c r="I32" s="40"/>
      <c r="J32" s="40"/>
      <c r="K32" s="40"/>
      <c r="L32" s="263">
        <v>0.15</v>
      </c>
      <c r="M32" s="262"/>
      <c r="N32" s="262"/>
      <c r="O32" s="262"/>
      <c r="P32" s="262"/>
      <c r="Q32" s="40"/>
      <c r="R32" s="40"/>
      <c r="S32" s="40"/>
      <c r="T32" s="40"/>
      <c r="U32" s="40"/>
      <c r="V32" s="40"/>
      <c r="W32" s="261">
        <f>ROUND(BC94, 2)</f>
        <v>0</v>
      </c>
      <c r="X32" s="262"/>
      <c r="Y32" s="262"/>
      <c r="Z32" s="262"/>
      <c r="AA32" s="262"/>
      <c r="AB32" s="262"/>
      <c r="AC32" s="262"/>
      <c r="AD32" s="262"/>
      <c r="AE32" s="262"/>
      <c r="AF32" s="40"/>
      <c r="AG32" s="40"/>
      <c r="AH32" s="40"/>
      <c r="AI32" s="40"/>
      <c r="AJ32" s="40"/>
      <c r="AK32" s="261">
        <v>0</v>
      </c>
      <c r="AL32" s="262"/>
      <c r="AM32" s="262"/>
      <c r="AN32" s="262"/>
      <c r="AO32" s="262"/>
      <c r="AP32" s="40"/>
      <c r="AQ32" s="40"/>
      <c r="AR32" s="41"/>
      <c r="BE32" s="270"/>
    </row>
    <row r="33" spans="1:57" s="3" customFormat="1" ht="14.45" hidden="1" customHeight="1">
      <c r="B33" s="39"/>
      <c r="C33" s="40"/>
      <c r="D33" s="40"/>
      <c r="E33" s="40"/>
      <c r="F33" s="28" t="s">
        <v>46</v>
      </c>
      <c r="G33" s="40"/>
      <c r="H33" s="40"/>
      <c r="I33" s="40"/>
      <c r="J33" s="40"/>
      <c r="K33" s="40"/>
      <c r="L33" s="263">
        <v>0</v>
      </c>
      <c r="M33" s="262"/>
      <c r="N33" s="262"/>
      <c r="O33" s="262"/>
      <c r="P33" s="262"/>
      <c r="Q33" s="40"/>
      <c r="R33" s="40"/>
      <c r="S33" s="40"/>
      <c r="T33" s="40"/>
      <c r="U33" s="40"/>
      <c r="V33" s="40"/>
      <c r="W33" s="261">
        <f>ROUND(BD94, 2)</f>
        <v>0</v>
      </c>
      <c r="X33" s="262"/>
      <c r="Y33" s="262"/>
      <c r="Z33" s="262"/>
      <c r="AA33" s="262"/>
      <c r="AB33" s="262"/>
      <c r="AC33" s="262"/>
      <c r="AD33" s="262"/>
      <c r="AE33" s="262"/>
      <c r="AF33" s="40"/>
      <c r="AG33" s="40"/>
      <c r="AH33" s="40"/>
      <c r="AI33" s="40"/>
      <c r="AJ33" s="40"/>
      <c r="AK33" s="261">
        <v>0</v>
      </c>
      <c r="AL33" s="262"/>
      <c r="AM33" s="262"/>
      <c r="AN33" s="262"/>
      <c r="AO33" s="262"/>
      <c r="AP33" s="40"/>
      <c r="AQ33" s="40"/>
      <c r="AR33" s="41"/>
      <c r="BE33" s="270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69"/>
    </row>
    <row r="35" spans="1:57" s="2" customFormat="1" ht="25.9" customHeight="1">
      <c r="A35" s="33"/>
      <c r="B35" s="34"/>
      <c r="C35" s="42"/>
      <c r="D35" s="43" t="s">
        <v>47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48</v>
      </c>
      <c r="U35" s="44"/>
      <c r="V35" s="44"/>
      <c r="W35" s="44"/>
      <c r="X35" s="267" t="s">
        <v>49</v>
      </c>
      <c r="Y35" s="265"/>
      <c r="Z35" s="265"/>
      <c r="AA35" s="265"/>
      <c r="AB35" s="265"/>
      <c r="AC35" s="44"/>
      <c r="AD35" s="44"/>
      <c r="AE35" s="44"/>
      <c r="AF35" s="44"/>
      <c r="AG35" s="44"/>
      <c r="AH35" s="44"/>
      <c r="AI35" s="44"/>
      <c r="AJ35" s="44"/>
      <c r="AK35" s="264">
        <f>SUM(AK26:AK33)</f>
        <v>0</v>
      </c>
      <c r="AL35" s="265"/>
      <c r="AM35" s="265"/>
      <c r="AN35" s="265"/>
      <c r="AO35" s="266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50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51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52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53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52</v>
      </c>
      <c r="AI60" s="37"/>
      <c r="AJ60" s="37"/>
      <c r="AK60" s="37"/>
      <c r="AL60" s="37"/>
      <c r="AM60" s="51" t="s">
        <v>53</v>
      </c>
      <c r="AN60" s="37"/>
      <c r="AO60" s="37"/>
      <c r="AP60" s="35"/>
      <c r="AQ60" s="35"/>
      <c r="AR60" s="38"/>
      <c r="BE60" s="33"/>
    </row>
    <row r="61" spans="1:57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54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55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52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53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52</v>
      </c>
      <c r="AI75" s="37"/>
      <c r="AJ75" s="37"/>
      <c r="AK75" s="37"/>
      <c r="AL75" s="37"/>
      <c r="AM75" s="51" t="s">
        <v>53</v>
      </c>
      <c r="AN75" s="37"/>
      <c r="AO75" s="37"/>
      <c r="AP75" s="35"/>
      <c r="AQ75" s="35"/>
      <c r="AR75" s="38"/>
      <c r="BE75" s="33"/>
    </row>
    <row r="76" spans="1:57" s="2" customFormat="1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1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1" s="2" customFormat="1" ht="24.95" customHeight="1">
      <c r="A82" s="33"/>
      <c r="B82" s="34"/>
      <c r="C82" s="22" t="s">
        <v>56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1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1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63520184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1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90" t="str">
        <f>K6</f>
        <v>Oprava kolejí a výhybek v žst. Ostrava hl.n., obvod pravé n.</v>
      </c>
      <c r="M85" s="291"/>
      <c r="N85" s="291"/>
      <c r="O85" s="291"/>
      <c r="P85" s="291"/>
      <c r="Q85" s="291"/>
      <c r="R85" s="291"/>
      <c r="S85" s="291"/>
      <c r="T85" s="291"/>
      <c r="U85" s="291"/>
      <c r="V85" s="291"/>
      <c r="W85" s="291"/>
      <c r="X85" s="291"/>
      <c r="Y85" s="291"/>
      <c r="Z85" s="291"/>
      <c r="AA85" s="291"/>
      <c r="AB85" s="291"/>
      <c r="AC85" s="291"/>
      <c r="AD85" s="291"/>
      <c r="AE85" s="291"/>
      <c r="AF85" s="291"/>
      <c r="AG85" s="291"/>
      <c r="AH85" s="291"/>
      <c r="AI85" s="291"/>
      <c r="AJ85" s="291"/>
      <c r="AK85" s="291"/>
      <c r="AL85" s="291"/>
      <c r="AM85" s="291"/>
      <c r="AN85" s="291"/>
      <c r="AO85" s="291"/>
      <c r="AP85" s="62"/>
      <c r="AQ85" s="62"/>
      <c r="AR85" s="63"/>
    </row>
    <row r="86" spans="1:91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1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>PS Ostrava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92" t="str">
        <f>IF(AN8= "","",AN8)</f>
        <v>1. 7. 2020</v>
      </c>
      <c r="AN87" s="292"/>
      <c r="AO87" s="35"/>
      <c r="AP87" s="35"/>
      <c r="AQ87" s="35"/>
      <c r="AR87" s="38"/>
      <c r="BE87" s="33"/>
    </row>
    <row r="88" spans="1:91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1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>Správa železnic, státní organizace, OŘ Ostrava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32</v>
      </c>
      <c r="AJ89" s="35"/>
      <c r="AK89" s="35"/>
      <c r="AL89" s="35"/>
      <c r="AM89" s="293" t="str">
        <f>IF(E17="","",E17)</f>
        <v xml:space="preserve"> </v>
      </c>
      <c r="AN89" s="294"/>
      <c r="AO89" s="294"/>
      <c r="AP89" s="294"/>
      <c r="AQ89" s="35"/>
      <c r="AR89" s="38"/>
      <c r="AS89" s="295" t="s">
        <v>57</v>
      </c>
      <c r="AT89" s="296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1" s="2" customFormat="1" ht="15.2" customHeight="1">
      <c r="A90" s="33"/>
      <c r="B90" s="34"/>
      <c r="C90" s="28" t="s">
        <v>30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35</v>
      </c>
      <c r="AJ90" s="35"/>
      <c r="AK90" s="35"/>
      <c r="AL90" s="35"/>
      <c r="AM90" s="293" t="str">
        <f>IF(E20="","",E20)</f>
        <v xml:space="preserve"> </v>
      </c>
      <c r="AN90" s="294"/>
      <c r="AO90" s="294"/>
      <c r="AP90" s="294"/>
      <c r="AQ90" s="35"/>
      <c r="AR90" s="38"/>
      <c r="AS90" s="297"/>
      <c r="AT90" s="298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1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99"/>
      <c r="AT91" s="300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1" s="2" customFormat="1" ht="29.25" customHeight="1">
      <c r="A92" s="33"/>
      <c r="B92" s="34"/>
      <c r="C92" s="285" t="s">
        <v>58</v>
      </c>
      <c r="D92" s="286"/>
      <c r="E92" s="286"/>
      <c r="F92" s="286"/>
      <c r="G92" s="286"/>
      <c r="H92" s="72"/>
      <c r="I92" s="288" t="s">
        <v>59</v>
      </c>
      <c r="J92" s="286"/>
      <c r="K92" s="286"/>
      <c r="L92" s="286"/>
      <c r="M92" s="286"/>
      <c r="N92" s="286"/>
      <c r="O92" s="286"/>
      <c r="P92" s="286"/>
      <c r="Q92" s="286"/>
      <c r="R92" s="286"/>
      <c r="S92" s="286"/>
      <c r="T92" s="286"/>
      <c r="U92" s="286"/>
      <c r="V92" s="286"/>
      <c r="W92" s="286"/>
      <c r="X92" s="286"/>
      <c r="Y92" s="286"/>
      <c r="Z92" s="286"/>
      <c r="AA92" s="286"/>
      <c r="AB92" s="286"/>
      <c r="AC92" s="286"/>
      <c r="AD92" s="286"/>
      <c r="AE92" s="286"/>
      <c r="AF92" s="286"/>
      <c r="AG92" s="287" t="s">
        <v>60</v>
      </c>
      <c r="AH92" s="286"/>
      <c r="AI92" s="286"/>
      <c r="AJ92" s="286"/>
      <c r="AK92" s="286"/>
      <c r="AL92" s="286"/>
      <c r="AM92" s="286"/>
      <c r="AN92" s="288" t="s">
        <v>61</v>
      </c>
      <c r="AO92" s="286"/>
      <c r="AP92" s="289"/>
      <c r="AQ92" s="73" t="s">
        <v>62</v>
      </c>
      <c r="AR92" s="38"/>
      <c r="AS92" s="74" t="s">
        <v>63</v>
      </c>
      <c r="AT92" s="75" t="s">
        <v>64</v>
      </c>
      <c r="AU92" s="75" t="s">
        <v>65</v>
      </c>
      <c r="AV92" s="75" t="s">
        <v>66</v>
      </c>
      <c r="AW92" s="75" t="s">
        <v>67</v>
      </c>
      <c r="AX92" s="75" t="s">
        <v>68</v>
      </c>
      <c r="AY92" s="75" t="s">
        <v>69</v>
      </c>
      <c r="AZ92" s="75" t="s">
        <v>70</v>
      </c>
      <c r="BA92" s="75" t="s">
        <v>71</v>
      </c>
      <c r="BB92" s="75" t="s">
        <v>72</v>
      </c>
      <c r="BC92" s="75" t="s">
        <v>73</v>
      </c>
      <c r="BD92" s="76" t="s">
        <v>74</v>
      </c>
      <c r="BE92" s="33"/>
    </row>
    <row r="93" spans="1:91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1" s="6" customFormat="1" ht="32.450000000000003" customHeight="1">
      <c r="B94" s="80"/>
      <c r="C94" s="81" t="s">
        <v>75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83">
        <f>ROUND(SUM(AG95:AG102),2)</f>
        <v>0</v>
      </c>
      <c r="AH94" s="283"/>
      <c r="AI94" s="283"/>
      <c r="AJ94" s="283"/>
      <c r="AK94" s="283"/>
      <c r="AL94" s="283"/>
      <c r="AM94" s="283"/>
      <c r="AN94" s="284">
        <f t="shared" ref="AN94:AN102" si="0">SUM(AG94,AT94)</f>
        <v>0</v>
      </c>
      <c r="AO94" s="284"/>
      <c r="AP94" s="284"/>
      <c r="AQ94" s="84" t="s">
        <v>1</v>
      </c>
      <c r="AR94" s="85"/>
      <c r="AS94" s="86">
        <f>ROUND(SUM(AS95:AS102),2)</f>
        <v>0</v>
      </c>
      <c r="AT94" s="87">
        <f t="shared" ref="AT94:AT102" si="1">ROUND(SUM(AV94:AW94),2)</f>
        <v>0</v>
      </c>
      <c r="AU94" s="88">
        <f>ROUND(SUM(AU95:AU102),5)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ROUND(SUM(AZ95:AZ102),2)</f>
        <v>0</v>
      </c>
      <c r="BA94" s="87">
        <f>ROUND(SUM(BA95:BA102),2)</f>
        <v>0</v>
      </c>
      <c r="BB94" s="87">
        <f>ROUND(SUM(BB95:BB102),2)</f>
        <v>0</v>
      </c>
      <c r="BC94" s="87">
        <f>ROUND(SUM(BC95:BC102),2)</f>
        <v>0</v>
      </c>
      <c r="BD94" s="89">
        <f>ROUND(SUM(BD95:BD102),2)</f>
        <v>0</v>
      </c>
      <c r="BS94" s="90" t="s">
        <v>76</v>
      </c>
      <c r="BT94" s="90" t="s">
        <v>77</v>
      </c>
      <c r="BU94" s="91" t="s">
        <v>78</v>
      </c>
      <c r="BV94" s="90" t="s">
        <v>79</v>
      </c>
      <c r="BW94" s="90" t="s">
        <v>5</v>
      </c>
      <c r="BX94" s="90" t="s">
        <v>80</v>
      </c>
      <c r="CL94" s="90" t="s">
        <v>1</v>
      </c>
    </row>
    <row r="95" spans="1:91" s="7" customFormat="1" ht="24" customHeight="1">
      <c r="A95" s="92" t="s">
        <v>81</v>
      </c>
      <c r="B95" s="93"/>
      <c r="C95" s="94"/>
      <c r="D95" s="282" t="s">
        <v>82</v>
      </c>
      <c r="E95" s="282"/>
      <c r="F95" s="282"/>
      <c r="G95" s="282"/>
      <c r="H95" s="282"/>
      <c r="I95" s="95"/>
      <c r="J95" s="282" t="s">
        <v>83</v>
      </c>
      <c r="K95" s="282"/>
      <c r="L95" s="282"/>
      <c r="M95" s="282"/>
      <c r="N95" s="282"/>
      <c r="O95" s="282"/>
      <c r="P95" s="282"/>
      <c r="Q95" s="282"/>
      <c r="R95" s="282"/>
      <c r="S95" s="282"/>
      <c r="T95" s="282"/>
      <c r="U95" s="282"/>
      <c r="V95" s="282"/>
      <c r="W95" s="282"/>
      <c r="X95" s="282"/>
      <c r="Y95" s="282"/>
      <c r="Z95" s="282"/>
      <c r="AA95" s="282"/>
      <c r="AB95" s="282"/>
      <c r="AC95" s="282"/>
      <c r="AD95" s="282"/>
      <c r="AE95" s="282"/>
      <c r="AF95" s="282"/>
      <c r="AG95" s="280">
        <f>'SO 01 - Oprava koleje č. ...'!J30</f>
        <v>0</v>
      </c>
      <c r="AH95" s="281"/>
      <c r="AI95" s="281"/>
      <c r="AJ95" s="281"/>
      <c r="AK95" s="281"/>
      <c r="AL95" s="281"/>
      <c r="AM95" s="281"/>
      <c r="AN95" s="280">
        <f t="shared" si="0"/>
        <v>0</v>
      </c>
      <c r="AO95" s="281"/>
      <c r="AP95" s="281"/>
      <c r="AQ95" s="96" t="s">
        <v>84</v>
      </c>
      <c r="AR95" s="97"/>
      <c r="AS95" s="98">
        <v>0</v>
      </c>
      <c r="AT95" s="99">
        <f t="shared" si="1"/>
        <v>0</v>
      </c>
      <c r="AU95" s="100">
        <f>'SO 01 - Oprava koleje č. ...'!P119</f>
        <v>0</v>
      </c>
      <c r="AV95" s="99">
        <f>'SO 01 - Oprava koleje č. ...'!J33</f>
        <v>0</v>
      </c>
      <c r="AW95" s="99">
        <f>'SO 01 - Oprava koleje č. ...'!J34</f>
        <v>0</v>
      </c>
      <c r="AX95" s="99">
        <f>'SO 01 - Oprava koleje č. ...'!J35</f>
        <v>0</v>
      </c>
      <c r="AY95" s="99">
        <f>'SO 01 - Oprava koleje č. ...'!J36</f>
        <v>0</v>
      </c>
      <c r="AZ95" s="99">
        <f>'SO 01 - Oprava koleje č. ...'!F33</f>
        <v>0</v>
      </c>
      <c r="BA95" s="99">
        <f>'SO 01 - Oprava koleje č. ...'!F34</f>
        <v>0</v>
      </c>
      <c r="BB95" s="99">
        <f>'SO 01 - Oprava koleje č. ...'!F35</f>
        <v>0</v>
      </c>
      <c r="BC95" s="99">
        <f>'SO 01 - Oprava koleje č. ...'!F36</f>
        <v>0</v>
      </c>
      <c r="BD95" s="101">
        <f>'SO 01 - Oprava koleje č. ...'!F37</f>
        <v>0</v>
      </c>
      <c r="BT95" s="102" t="s">
        <v>85</v>
      </c>
      <c r="BV95" s="102" t="s">
        <v>79</v>
      </c>
      <c r="BW95" s="102" t="s">
        <v>86</v>
      </c>
      <c r="BX95" s="102" t="s">
        <v>5</v>
      </c>
      <c r="CL95" s="102" t="s">
        <v>1</v>
      </c>
      <c r="CM95" s="102" t="s">
        <v>87</v>
      </c>
    </row>
    <row r="96" spans="1:91" s="7" customFormat="1" ht="24" customHeight="1">
      <c r="A96" s="92" t="s">
        <v>81</v>
      </c>
      <c r="B96" s="93"/>
      <c r="C96" s="94"/>
      <c r="D96" s="282" t="s">
        <v>88</v>
      </c>
      <c r="E96" s="282"/>
      <c r="F96" s="282"/>
      <c r="G96" s="282"/>
      <c r="H96" s="282"/>
      <c r="I96" s="95"/>
      <c r="J96" s="282" t="s">
        <v>89</v>
      </c>
      <c r="K96" s="282"/>
      <c r="L96" s="282"/>
      <c r="M96" s="282"/>
      <c r="N96" s="282"/>
      <c r="O96" s="282"/>
      <c r="P96" s="282"/>
      <c r="Q96" s="282"/>
      <c r="R96" s="282"/>
      <c r="S96" s="282"/>
      <c r="T96" s="282"/>
      <c r="U96" s="282"/>
      <c r="V96" s="282"/>
      <c r="W96" s="282"/>
      <c r="X96" s="282"/>
      <c r="Y96" s="282"/>
      <c r="Z96" s="282"/>
      <c r="AA96" s="282"/>
      <c r="AB96" s="282"/>
      <c r="AC96" s="282"/>
      <c r="AD96" s="282"/>
      <c r="AE96" s="282"/>
      <c r="AF96" s="282"/>
      <c r="AG96" s="280">
        <f>'SO 02 - Výměna výhybkovýc...'!J30</f>
        <v>0</v>
      </c>
      <c r="AH96" s="281"/>
      <c r="AI96" s="281"/>
      <c r="AJ96" s="281"/>
      <c r="AK96" s="281"/>
      <c r="AL96" s="281"/>
      <c r="AM96" s="281"/>
      <c r="AN96" s="280">
        <f t="shared" si="0"/>
        <v>0</v>
      </c>
      <c r="AO96" s="281"/>
      <c r="AP96" s="281"/>
      <c r="AQ96" s="96" t="s">
        <v>84</v>
      </c>
      <c r="AR96" s="97"/>
      <c r="AS96" s="98">
        <v>0</v>
      </c>
      <c r="AT96" s="99">
        <f t="shared" si="1"/>
        <v>0</v>
      </c>
      <c r="AU96" s="100">
        <f>'SO 02 - Výměna výhybkovýc...'!P119</f>
        <v>0</v>
      </c>
      <c r="AV96" s="99">
        <f>'SO 02 - Výměna výhybkovýc...'!J33</f>
        <v>0</v>
      </c>
      <c r="AW96" s="99">
        <f>'SO 02 - Výměna výhybkovýc...'!J34</f>
        <v>0</v>
      </c>
      <c r="AX96" s="99">
        <f>'SO 02 - Výměna výhybkovýc...'!J35</f>
        <v>0</v>
      </c>
      <c r="AY96" s="99">
        <f>'SO 02 - Výměna výhybkovýc...'!J36</f>
        <v>0</v>
      </c>
      <c r="AZ96" s="99">
        <f>'SO 02 - Výměna výhybkovýc...'!F33</f>
        <v>0</v>
      </c>
      <c r="BA96" s="99">
        <f>'SO 02 - Výměna výhybkovýc...'!F34</f>
        <v>0</v>
      </c>
      <c r="BB96" s="99">
        <f>'SO 02 - Výměna výhybkovýc...'!F35</f>
        <v>0</v>
      </c>
      <c r="BC96" s="99">
        <f>'SO 02 - Výměna výhybkovýc...'!F36</f>
        <v>0</v>
      </c>
      <c r="BD96" s="101">
        <f>'SO 02 - Výměna výhybkovýc...'!F37</f>
        <v>0</v>
      </c>
      <c r="BT96" s="102" t="s">
        <v>85</v>
      </c>
      <c r="BV96" s="102" t="s">
        <v>79</v>
      </c>
      <c r="BW96" s="102" t="s">
        <v>90</v>
      </c>
      <c r="BX96" s="102" t="s">
        <v>5</v>
      </c>
      <c r="CL96" s="102" t="s">
        <v>1</v>
      </c>
      <c r="CM96" s="102" t="s">
        <v>87</v>
      </c>
    </row>
    <row r="97" spans="1:91" s="7" customFormat="1" ht="24" customHeight="1">
      <c r="A97" s="92" t="s">
        <v>81</v>
      </c>
      <c r="B97" s="93"/>
      <c r="C97" s="94"/>
      <c r="D97" s="282" t="s">
        <v>91</v>
      </c>
      <c r="E97" s="282"/>
      <c r="F97" s="282"/>
      <c r="G97" s="282"/>
      <c r="H97" s="282"/>
      <c r="I97" s="95"/>
      <c r="J97" s="282" t="s">
        <v>92</v>
      </c>
      <c r="K97" s="282"/>
      <c r="L97" s="282"/>
      <c r="M97" s="282"/>
      <c r="N97" s="282"/>
      <c r="O97" s="282"/>
      <c r="P97" s="282"/>
      <c r="Q97" s="282"/>
      <c r="R97" s="282"/>
      <c r="S97" s="282"/>
      <c r="T97" s="282"/>
      <c r="U97" s="282"/>
      <c r="V97" s="282"/>
      <c r="W97" s="282"/>
      <c r="X97" s="282"/>
      <c r="Y97" s="282"/>
      <c r="Z97" s="282"/>
      <c r="AA97" s="282"/>
      <c r="AB97" s="282"/>
      <c r="AC97" s="282"/>
      <c r="AD97" s="282"/>
      <c r="AE97" s="282"/>
      <c r="AF97" s="282"/>
      <c r="AG97" s="280">
        <f>'SO 03 - Výměna výhybkovýc...'!J30</f>
        <v>0</v>
      </c>
      <c r="AH97" s="281"/>
      <c r="AI97" s="281"/>
      <c r="AJ97" s="281"/>
      <c r="AK97" s="281"/>
      <c r="AL97" s="281"/>
      <c r="AM97" s="281"/>
      <c r="AN97" s="280">
        <f t="shared" si="0"/>
        <v>0</v>
      </c>
      <c r="AO97" s="281"/>
      <c r="AP97" s="281"/>
      <c r="AQ97" s="96" t="s">
        <v>84</v>
      </c>
      <c r="AR97" s="97"/>
      <c r="AS97" s="98">
        <v>0</v>
      </c>
      <c r="AT97" s="99">
        <f t="shared" si="1"/>
        <v>0</v>
      </c>
      <c r="AU97" s="100">
        <f>'SO 03 - Výměna výhybkovýc...'!P119</f>
        <v>0</v>
      </c>
      <c r="AV97" s="99">
        <f>'SO 03 - Výměna výhybkovýc...'!J33</f>
        <v>0</v>
      </c>
      <c r="AW97" s="99">
        <f>'SO 03 - Výměna výhybkovýc...'!J34</f>
        <v>0</v>
      </c>
      <c r="AX97" s="99">
        <f>'SO 03 - Výměna výhybkovýc...'!J35</f>
        <v>0</v>
      </c>
      <c r="AY97" s="99">
        <f>'SO 03 - Výměna výhybkovýc...'!J36</f>
        <v>0</v>
      </c>
      <c r="AZ97" s="99">
        <f>'SO 03 - Výměna výhybkovýc...'!F33</f>
        <v>0</v>
      </c>
      <c r="BA97" s="99">
        <f>'SO 03 - Výměna výhybkovýc...'!F34</f>
        <v>0</v>
      </c>
      <c r="BB97" s="99">
        <f>'SO 03 - Výměna výhybkovýc...'!F35</f>
        <v>0</v>
      </c>
      <c r="BC97" s="99">
        <f>'SO 03 - Výměna výhybkovýc...'!F36</f>
        <v>0</v>
      </c>
      <c r="BD97" s="101">
        <f>'SO 03 - Výměna výhybkovýc...'!F37</f>
        <v>0</v>
      </c>
      <c r="BT97" s="102" t="s">
        <v>85</v>
      </c>
      <c r="BV97" s="102" t="s">
        <v>79</v>
      </c>
      <c r="BW97" s="102" t="s">
        <v>93</v>
      </c>
      <c r="BX97" s="102" t="s">
        <v>5</v>
      </c>
      <c r="CL97" s="102" t="s">
        <v>1</v>
      </c>
      <c r="CM97" s="102" t="s">
        <v>87</v>
      </c>
    </row>
    <row r="98" spans="1:91" s="7" customFormat="1" ht="24" customHeight="1">
      <c r="A98" s="92" t="s">
        <v>81</v>
      </c>
      <c r="B98" s="93"/>
      <c r="C98" s="94"/>
      <c r="D98" s="282" t="s">
        <v>94</v>
      </c>
      <c r="E98" s="282"/>
      <c r="F98" s="282"/>
      <c r="G98" s="282"/>
      <c r="H98" s="282"/>
      <c r="I98" s="95"/>
      <c r="J98" s="282" t="s">
        <v>95</v>
      </c>
      <c r="K98" s="282"/>
      <c r="L98" s="282"/>
      <c r="M98" s="282"/>
      <c r="N98" s="282"/>
      <c r="O98" s="282"/>
      <c r="P98" s="282"/>
      <c r="Q98" s="282"/>
      <c r="R98" s="282"/>
      <c r="S98" s="282"/>
      <c r="T98" s="282"/>
      <c r="U98" s="282"/>
      <c r="V98" s="282"/>
      <c r="W98" s="282"/>
      <c r="X98" s="282"/>
      <c r="Y98" s="282"/>
      <c r="Z98" s="282"/>
      <c r="AA98" s="282"/>
      <c r="AB98" s="282"/>
      <c r="AC98" s="282"/>
      <c r="AD98" s="282"/>
      <c r="AE98" s="282"/>
      <c r="AF98" s="282"/>
      <c r="AG98" s="280">
        <f>'SO 04 - Výměna výhybkovýc...'!J30</f>
        <v>0</v>
      </c>
      <c r="AH98" s="281"/>
      <c r="AI98" s="281"/>
      <c r="AJ98" s="281"/>
      <c r="AK98" s="281"/>
      <c r="AL98" s="281"/>
      <c r="AM98" s="281"/>
      <c r="AN98" s="280">
        <f t="shared" si="0"/>
        <v>0</v>
      </c>
      <c r="AO98" s="281"/>
      <c r="AP98" s="281"/>
      <c r="AQ98" s="96" t="s">
        <v>84</v>
      </c>
      <c r="AR98" s="97"/>
      <c r="AS98" s="98">
        <v>0</v>
      </c>
      <c r="AT98" s="99">
        <f t="shared" si="1"/>
        <v>0</v>
      </c>
      <c r="AU98" s="100">
        <f>'SO 04 - Výměna výhybkovýc...'!P119</f>
        <v>0</v>
      </c>
      <c r="AV98" s="99">
        <f>'SO 04 - Výměna výhybkovýc...'!J33</f>
        <v>0</v>
      </c>
      <c r="AW98" s="99">
        <f>'SO 04 - Výměna výhybkovýc...'!J34</f>
        <v>0</v>
      </c>
      <c r="AX98" s="99">
        <f>'SO 04 - Výměna výhybkovýc...'!J35</f>
        <v>0</v>
      </c>
      <c r="AY98" s="99">
        <f>'SO 04 - Výměna výhybkovýc...'!J36</f>
        <v>0</v>
      </c>
      <c r="AZ98" s="99">
        <f>'SO 04 - Výměna výhybkovýc...'!F33</f>
        <v>0</v>
      </c>
      <c r="BA98" s="99">
        <f>'SO 04 - Výměna výhybkovýc...'!F34</f>
        <v>0</v>
      </c>
      <c r="BB98" s="99">
        <f>'SO 04 - Výměna výhybkovýc...'!F35</f>
        <v>0</v>
      </c>
      <c r="BC98" s="99">
        <f>'SO 04 - Výměna výhybkovýc...'!F36</f>
        <v>0</v>
      </c>
      <c r="BD98" s="101">
        <f>'SO 04 - Výměna výhybkovýc...'!F37</f>
        <v>0</v>
      </c>
      <c r="BT98" s="102" t="s">
        <v>85</v>
      </c>
      <c r="BV98" s="102" t="s">
        <v>79</v>
      </c>
      <c r="BW98" s="102" t="s">
        <v>96</v>
      </c>
      <c r="BX98" s="102" t="s">
        <v>5</v>
      </c>
      <c r="CL98" s="102" t="s">
        <v>1</v>
      </c>
      <c r="CM98" s="102" t="s">
        <v>87</v>
      </c>
    </row>
    <row r="99" spans="1:91" s="7" customFormat="1" ht="24" customHeight="1">
      <c r="A99" s="92" t="s">
        <v>81</v>
      </c>
      <c r="B99" s="93"/>
      <c r="C99" s="94"/>
      <c r="D99" s="282" t="s">
        <v>97</v>
      </c>
      <c r="E99" s="282"/>
      <c r="F99" s="282"/>
      <c r="G99" s="282"/>
      <c r="H99" s="282"/>
      <c r="I99" s="95"/>
      <c r="J99" s="282" t="s">
        <v>98</v>
      </c>
      <c r="K99" s="282"/>
      <c r="L99" s="282"/>
      <c r="M99" s="282"/>
      <c r="N99" s="282"/>
      <c r="O99" s="282"/>
      <c r="P99" s="282"/>
      <c r="Q99" s="282"/>
      <c r="R99" s="282"/>
      <c r="S99" s="282"/>
      <c r="T99" s="282"/>
      <c r="U99" s="282"/>
      <c r="V99" s="282"/>
      <c r="W99" s="282"/>
      <c r="X99" s="282"/>
      <c r="Y99" s="282"/>
      <c r="Z99" s="282"/>
      <c r="AA99" s="282"/>
      <c r="AB99" s="282"/>
      <c r="AC99" s="282"/>
      <c r="AD99" s="282"/>
      <c r="AE99" s="282"/>
      <c r="AF99" s="282"/>
      <c r="AG99" s="280">
        <f>'SO 05 - Výměna výhybkovýc...'!J30</f>
        <v>0</v>
      </c>
      <c r="AH99" s="281"/>
      <c r="AI99" s="281"/>
      <c r="AJ99" s="281"/>
      <c r="AK99" s="281"/>
      <c r="AL99" s="281"/>
      <c r="AM99" s="281"/>
      <c r="AN99" s="280">
        <f t="shared" si="0"/>
        <v>0</v>
      </c>
      <c r="AO99" s="281"/>
      <c r="AP99" s="281"/>
      <c r="AQ99" s="96" t="s">
        <v>84</v>
      </c>
      <c r="AR99" s="97"/>
      <c r="AS99" s="98">
        <v>0</v>
      </c>
      <c r="AT99" s="99">
        <f t="shared" si="1"/>
        <v>0</v>
      </c>
      <c r="AU99" s="100">
        <f>'SO 05 - Výměna výhybkovýc...'!P119</f>
        <v>0</v>
      </c>
      <c r="AV99" s="99">
        <f>'SO 05 - Výměna výhybkovýc...'!J33</f>
        <v>0</v>
      </c>
      <c r="AW99" s="99">
        <f>'SO 05 - Výměna výhybkovýc...'!J34</f>
        <v>0</v>
      </c>
      <c r="AX99" s="99">
        <f>'SO 05 - Výměna výhybkovýc...'!J35</f>
        <v>0</v>
      </c>
      <c r="AY99" s="99">
        <f>'SO 05 - Výměna výhybkovýc...'!J36</f>
        <v>0</v>
      </c>
      <c r="AZ99" s="99">
        <f>'SO 05 - Výměna výhybkovýc...'!F33</f>
        <v>0</v>
      </c>
      <c r="BA99" s="99">
        <f>'SO 05 - Výměna výhybkovýc...'!F34</f>
        <v>0</v>
      </c>
      <c r="BB99" s="99">
        <f>'SO 05 - Výměna výhybkovýc...'!F35</f>
        <v>0</v>
      </c>
      <c r="BC99" s="99">
        <f>'SO 05 - Výměna výhybkovýc...'!F36</f>
        <v>0</v>
      </c>
      <c r="BD99" s="101">
        <f>'SO 05 - Výměna výhybkovýc...'!F37</f>
        <v>0</v>
      </c>
      <c r="BT99" s="102" t="s">
        <v>85</v>
      </c>
      <c r="BV99" s="102" t="s">
        <v>79</v>
      </c>
      <c r="BW99" s="102" t="s">
        <v>99</v>
      </c>
      <c r="BX99" s="102" t="s">
        <v>5</v>
      </c>
      <c r="CL99" s="102" t="s">
        <v>1</v>
      </c>
      <c r="CM99" s="102" t="s">
        <v>87</v>
      </c>
    </row>
    <row r="100" spans="1:91" s="7" customFormat="1" ht="24" customHeight="1">
      <c r="A100" s="92" t="s">
        <v>81</v>
      </c>
      <c r="B100" s="93"/>
      <c r="C100" s="94"/>
      <c r="D100" s="282" t="s">
        <v>100</v>
      </c>
      <c r="E100" s="282"/>
      <c r="F100" s="282"/>
      <c r="G100" s="282"/>
      <c r="H100" s="282"/>
      <c r="I100" s="95"/>
      <c r="J100" s="282" t="s">
        <v>101</v>
      </c>
      <c r="K100" s="282"/>
      <c r="L100" s="282"/>
      <c r="M100" s="282"/>
      <c r="N100" s="282"/>
      <c r="O100" s="282"/>
      <c r="P100" s="282"/>
      <c r="Q100" s="282"/>
      <c r="R100" s="282"/>
      <c r="S100" s="282"/>
      <c r="T100" s="282"/>
      <c r="U100" s="282"/>
      <c r="V100" s="282"/>
      <c r="W100" s="282"/>
      <c r="X100" s="282"/>
      <c r="Y100" s="282"/>
      <c r="Z100" s="282"/>
      <c r="AA100" s="282"/>
      <c r="AB100" s="282"/>
      <c r="AC100" s="282"/>
      <c r="AD100" s="282"/>
      <c r="AE100" s="282"/>
      <c r="AF100" s="282"/>
      <c r="AG100" s="280">
        <f>'SO 06 - Výměna výhybkovýc...'!J30</f>
        <v>0</v>
      </c>
      <c r="AH100" s="281"/>
      <c r="AI100" s="281"/>
      <c r="AJ100" s="281"/>
      <c r="AK100" s="281"/>
      <c r="AL100" s="281"/>
      <c r="AM100" s="281"/>
      <c r="AN100" s="280">
        <f t="shared" si="0"/>
        <v>0</v>
      </c>
      <c r="AO100" s="281"/>
      <c r="AP100" s="281"/>
      <c r="AQ100" s="96" t="s">
        <v>84</v>
      </c>
      <c r="AR100" s="97"/>
      <c r="AS100" s="98">
        <v>0</v>
      </c>
      <c r="AT100" s="99">
        <f t="shared" si="1"/>
        <v>0</v>
      </c>
      <c r="AU100" s="100">
        <f>'SO 06 - Výměna výhybkovýc...'!P119</f>
        <v>0</v>
      </c>
      <c r="AV100" s="99">
        <f>'SO 06 - Výměna výhybkovýc...'!J33</f>
        <v>0</v>
      </c>
      <c r="AW100" s="99">
        <f>'SO 06 - Výměna výhybkovýc...'!J34</f>
        <v>0</v>
      </c>
      <c r="AX100" s="99">
        <f>'SO 06 - Výměna výhybkovýc...'!J35</f>
        <v>0</v>
      </c>
      <c r="AY100" s="99">
        <f>'SO 06 - Výměna výhybkovýc...'!J36</f>
        <v>0</v>
      </c>
      <c r="AZ100" s="99">
        <f>'SO 06 - Výměna výhybkovýc...'!F33</f>
        <v>0</v>
      </c>
      <c r="BA100" s="99">
        <f>'SO 06 - Výměna výhybkovýc...'!F34</f>
        <v>0</v>
      </c>
      <c r="BB100" s="99">
        <f>'SO 06 - Výměna výhybkovýc...'!F35</f>
        <v>0</v>
      </c>
      <c r="BC100" s="99">
        <f>'SO 06 - Výměna výhybkovýc...'!F36</f>
        <v>0</v>
      </c>
      <c r="BD100" s="101">
        <f>'SO 06 - Výměna výhybkovýc...'!F37</f>
        <v>0</v>
      </c>
      <c r="BT100" s="102" t="s">
        <v>85</v>
      </c>
      <c r="BV100" s="102" t="s">
        <v>79</v>
      </c>
      <c r="BW100" s="102" t="s">
        <v>102</v>
      </c>
      <c r="BX100" s="102" t="s">
        <v>5</v>
      </c>
      <c r="CL100" s="102" t="s">
        <v>1</v>
      </c>
      <c r="CM100" s="102" t="s">
        <v>87</v>
      </c>
    </row>
    <row r="101" spans="1:91" s="7" customFormat="1" ht="24" customHeight="1">
      <c r="A101" s="92" t="s">
        <v>81</v>
      </c>
      <c r="B101" s="93"/>
      <c r="C101" s="94"/>
      <c r="D101" s="282" t="s">
        <v>103</v>
      </c>
      <c r="E101" s="282"/>
      <c r="F101" s="282"/>
      <c r="G101" s="282"/>
      <c r="H101" s="282"/>
      <c r="I101" s="95"/>
      <c r="J101" s="282" t="s">
        <v>104</v>
      </c>
      <c r="K101" s="282"/>
      <c r="L101" s="282"/>
      <c r="M101" s="282"/>
      <c r="N101" s="282"/>
      <c r="O101" s="282"/>
      <c r="P101" s="282"/>
      <c r="Q101" s="282"/>
      <c r="R101" s="282"/>
      <c r="S101" s="282"/>
      <c r="T101" s="282"/>
      <c r="U101" s="282"/>
      <c r="V101" s="282"/>
      <c r="W101" s="282"/>
      <c r="X101" s="282"/>
      <c r="Y101" s="282"/>
      <c r="Z101" s="282"/>
      <c r="AA101" s="282"/>
      <c r="AB101" s="282"/>
      <c r="AC101" s="282"/>
      <c r="AD101" s="282"/>
      <c r="AE101" s="282"/>
      <c r="AF101" s="282"/>
      <c r="AG101" s="280">
        <f>'SO 07 - Výměna pražců v k...'!J30</f>
        <v>0</v>
      </c>
      <c r="AH101" s="281"/>
      <c r="AI101" s="281"/>
      <c r="AJ101" s="281"/>
      <c r="AK101" s="281"/>
      <c r="AL101" s="281"/>
      <c r="AM101" s="281"/>
      <c r="AN101" s="280">
        <f t="shared" si="0"/>
        <v>0</v>
      </c>
      <c r="AO101" s="281"/>
      <c r="AP101" s="281"/>
      <c r="AQ101" s="96" t="s">
        <v>84</v>
      </c>
      <c r="AR101" s="97"/>
      <c r="AS101" s="98">
        <v>0</v>
      </c>
      <c r="AT101" s="99">
        <f t="shared" si="1"/>
        <v>0</v>
      </c>
      <c r="AU101" s="100">
        <f>'SO 07 - Výměna pražců v k...'!P119</f>
        <v>0</v>
      </c>
      <c r="AV101" s="99">
        <f>'SO 07 - Výměna pražců v k...'!J33</f>
        <v>0</v>
      </c>
      <c r="AW101" s="99">
        <f>'SO 07 - Výměna pražců v k...'!J34</f>
        <v>0</v>
      </c>
      <c r="AX101" s="99">
        <f>'SO 07 - Výměna pražců v k...'!J35</f>
        <v>0</v>
      </c>
      <c r="AY101" s="99">
        <f>'SO 07 - Výměna pražců v k...'!J36</f>
        <v>0</v>
      </c>
      <c r="AZ101" s="99">
        <f>'SO 07 - Výměna pražců v k...'!F33</f>
        <v>0</v>
      </c>
      <c r="BA101" s="99">
        <f>'SO 07 - Výměna pražců v k...'!F34</f>
        <v>0</v>
      </c>
      <c r="BB101" s="99">
        <f>'SO 07 - Výměna pražců v k...'!F35</f>
        <v>0</v>
      </c>
      <c r="BC101" s="99">
        <f>'SO 07 - Výměna pražců v k...'!F36</f>
        <v>0</v>
      </c>
      <c r="BD101" s="101">
        <f>'SO 07 - Výměna pražců v k...'!F37</f>
        <v>0</v>
      </c>
      <c r="BT101" s="102" t="s">
        <v>85</v>
      </c>
      <c r="BV101" s="102" t="s">
        <v>79</v>
      </c>
      <c r="BW101" s="102" t="s">
        <v>105</v>
      </c>
      <c r="BX101" s="102" t="s">
        <v>5</v>
      </c>
      <c r="CL101" s="102" t="s">
        <v>1</v>
      </c>
      <c r="CM101" s="102" t="s">
        <v>87</v>
      </c>
    </row>
    <row r="102" spans="1:91" s="7" customFormat="1" ht="24" customHeight="1">
      <c r="A102" s="92" t="s">
        <v>81</v>
      </c>
      <c r="B102" s="93"/>
      <c r="C102" s="94"/>
      <c r="D102" s="282" t="s">
        <v>106</v>
      </c>
      <c r="E102" s="282"/>
      <c r="F102" s="282"/>
      <c r="G102" s="282"/>
      <c r="H102" s="282"/>
      <c r="I102" s="95"/>
      <c r="J102" s="282" t="s">
        <v>17</v>
      </c>
      <c r="K102" s="282"/>
      <c r="L102" s="282"/>
      <c r="M102" s="282"/>
      <c r="N102" s="282"/>
      <c r="O102" s="282"/>
      <c r="P102" s="282"/>
      <c r="Q102" s="282"/>
      <c r="R102" s="282"/>
      <c r="S102" s="282"/>
      <c r="T102" s="282"/>
      <c r="U102" s="282"/>
      <c r="V102" s="282"/>
      <c r="W102" s="282"/>
      <c r="X102" s="282"/>
      <c r="Y102" s="282"/>
      <c r="Z102" s="282"/>
      <c r="AA102" s="282"/>
      <c r="AB102" s="282"/>
      <c r="AC102" s="282"/>
      <c r="AD102" s="282"/>
      <c r="AE102" s="282"/>
      <c r="AF102" s="282"/>
      <c r="AG102" s="280">
        <f>'VON - Oprava kolejí a výh...'!J30</f>
        <v>0</v>
      </c>
      <c r="AH102" s="281"/>
      <c r="AI102" s="281"/>
      <c r="AJ102" s="281"/>
      <c r="AK102" s="281"/>
      <c r="AL102" s="281"/>
      <c r="AM102" s="281"/>
      <c r="AN102" s="280">
        <f t="shared" si="0"/>
        <v>0</v>
      </c>
      <c r="AO102" s="281"/>
      <c r="AP102" s="281"/>
      <c r="AQ102" s="96" t="s">
        <v>84</v>
      </c>
      <c r="AR102" s="97"/>
      <c r="AS102" s="103">
        <v>0</v>
      </c>
      <c r="AT102" s="104">
        <f t="shared" si="1"/>
        <v>0</v>
      </c>
      <c r="AU102" s="105">
        <f>'VON - Oprava kolejí a výh...'!P117</f>
        <v>0</v>
      </c>
      <c r="AV102" s="104">
        <f>'VON - Oprava kolejí a výh...'!J33</f>
        <v>0</v>
      </c>
      <c r="AW102" s="104">
        <f>'VON - Oprava kolejí a výh...'!J34</f>
        <v>0</v>
      </c>
      <c r="AX102" s="104">
        <f>'VON - Oprava kolejí a výh...'!J35</f>
        <v>0</v>
      </c>
      <c r="AY102" s="104">
        <f>'VON - Oprava kolejí a výh...'!J36</f>
        <v>0</v>
      </c>
      <c r="AZ102" s="104">
        <f>'VON - Oprava kolejí a výh...'!F33</f>
        <v>0</v>
      </c>
      <c r="BA102" s="104">
        <f>'VON - Oprava kolejí a výh...'!F34</f>
        <v>0</v>
      </c>
      <c r="BB102" s="104">
        <f>'VON - Oprava kolejí a výh...'!F35</f>
        <v>0</v>
      </c>
      <c r="BC102" s="104">
        <f>'VON - Oprava kolejí a výh...'!F36</f>
        <v>0</v>
      </c>
      <c r="BD102" s="106">
        <f>'VON - Oprava kolejí a výh...'!F37</f>
        <v>0</v>
      </c>
      <c r="BT102" s="102" t="s">
        <v>85</v>
      </c>
      <c r="BV102" s="102" t="s">
        <v>79</v>
      </c>
      <c r="BW102" s="102" t="s">
        <v>107</v>
      </c>
      <c r="BX102" s="102" t="s">
        <v>5</v>
      </c>
      <c r="CL102" s="102" t="s">
        <v>1</v>
      </c>
      <c r="CM102" s="102" t="s">
        <v>87</v>
      </c>
    </row>
    <row r="103" spans="1:91" s="2" customFormat="1" ht="30" customHeight="1">
      <c r="A103" s="33"/>
      <c r="B103" s="34"/>
      <c r="C103" s="35"/>
      <c r="D103" s="35"/>
      <c r="E103" s="35"/>
      <c r="F103" s="35"/>
      <c r="G103" s="35"/>
      <c r="H103" s="35"/>
      <c r="I103" s="35"/>
      <c r="J103" s="35"/>
      <c r="K103" s="35"/>
      <c r="L103" s="35"/>
      <c r="M103" s="35"/>
      <c r="N103" s="35"/>
      <c r="O103" s="35"/>
      <c r="P103" s="35"/>
      <c r="Q103" s="35"/>
      <c r="R103" s="35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F103" s="35"/>
      <c r="AG103" s="35"/>
      <c r="AH103" s="35"/>
      <c r="AI103" s="35"/>
      <c r="AJ103" s="35"/>
      <c r="AK103" s="35"/>
      <c r="AL103" s="35"/>
      <c r="AM103" s="35"/>
      <c r="AN103" s="35"/>
      <c r="AO103" s="35"/>
      <c r="AP103" s="35"/>
      <c r="AQ103" s="35"/>
      <c r="AR103" s="38"/>
      <c r="AS103" s="33"/>
      <c r="AT103" s="33"/>
      <c r="AU103" s="33"/>
      <c r="AV103" s="33"/>
      <c r="AW103" s="33"/>
      <c r="AX103" s="33"/>
      <c r="AY103" s="33"/>
      <c r="AZ103" s="33"/>
      <c r="BA103" s="33"/>
      <c r="BB103" s="33"/>
      <c r="BC103" s="33"/>
      <c r="BD103" s="33"/>
      <c r="BE103" s="33"/>
    </row>
    <row r="104" spans="1:91" s="2" customFormat="1" ht="6.95" customHeight="1">
      <c r="A104" s="33"/>
      <c r="B104" s="53"/>
      <c r="C104" s="54"/>
      <c r="D104" s="54"/>
      <c r="E104" s="54"/>
      <c r="F104" s="54"/>
      <c r="G104" s="54"/>
      <c r="H104" s="54"/>
      <c r="I104" s="54"/>
      <c r="J104" s="54"/>
      <c r="K104" s="54"/>
      <c r="L104" s="54"/>
      <c r="M104" s="54"/>
      <c r="N104" s="54"/>
      <c r="O104" s="54"/>
      <c r="P104" s="54"/>
      <c r="Q104" s="54"/>
      <c r="R104" s="54"/>
      <c r="S104" s="54"/>
      <c r="T104" s="54"/>
      <c r="U104" s="54"/>
      <c r="V104" s="54"/>
      <c r="W104" s="54"/>
      <c r="X104" s="54"/>
      <c r="Y104" s="54"/>
      <c r="Z104" s="54"/>
      <c r="AA104" s="54"/>
      <c r="AB104" s="54"/>
      <c r="AC104" s="54"/>
      <c r="AD104" s="54"/>
      <c r="AE104" s="54"/>
      <c r="AF104" s="54"/>
      <c r="AG104" s="54"/>
      <c r="AH104" s="54"/>
      <c r="AI104" s="54"/>
      <c r="AJ104" s="54"/>
      <c r="AK104" s="54"/>
      <c r="AL104" s="54"/>
      <c r="AM104" s="54"/>
      <c r="AN104" s="54"/>
      <c r="AO104" s="54"/>
      <c r="AP104" s="54"/>
      <c r="AQ104" s="54"/>
      <c r="AR104" s="38"/>
      <c r="AS104" s="33"/>
      <c r="AT104" s="33"/>
      <c r="AU104" s="33"/>
      <c r="AV104" s="33"/>
      <c r="AW104" s="33"/>
      <c r="AX104" s="33"/>
      <c r="AY104" s="33"/>
      <c r="AZ104" s="33"/>
      <c r="BA104" s="33"/>
      <c r="BB104" s="33"/>
      <c r="BC104" s="33"/>
      <c r="BD104" s="33"/>
      <c r="BE104" s="33"/>
    </row>
  </sheetData>
  <sheetProtection algorithmName="SHA-512" hashValue="DnASuwxjxnr3NU1aocGLoqmOGVVBDIb04g5c89KLnp0r1bA7vUvJSw609blFEXAhv5EZjPtDzUJGByZbkKVkiQ==" saltValue="tr0LxrRq6DnEwAQaTNrGsOWEyE+HlILAgXXGajpz0wZ1vIfwopjh4lkBFYOfGcJLurDXjAPatV98E6ZXuEWdww==" spinCount="100000" sheet="1" objects="1" scenarios="1" formatColumns="0" formatRows="0"/>
  <mergeCells count="70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9:H99"/>
    <mergeCell ref="J99:AF99"/>
    <mergeCell ref="J96:AF96"/>
    <mergeCell ref="D96:H96"/>
    <mergeCell ref="AG96:AM96"/>
    <mergeCell ref="D97:H97"/>
    <mergeCell ref="J97:AF97"/>
    <mergeCell ref="AG97:AM97"/>
    <mergeCell ref="D102:H102"/>
    <mergeCell ref="J102:AF102"/>
    <mergeCell ref="AG94:AM94"/>
    <mergeCell ref="AN94:AP94"/>
    <mergeCell ref="AN100:AP100"/>
    <mergeCell ref="AG100:AM100"/>
    <mergeCell ref="D100:H100"/>
    <mergeCell ref="J100:AF100"/>
    <mergeCell ref="AN101:AP101"/>
    <mergeCell ref="AG101:AM101"/>
    <mergeCell ref="D101:H101"/>
    <mergeCell ref="J101:AF101"/>
    <mergeCell ref="AN98:AP98"/>
    <mergeCell ref="AG98:AM98"/>
    <mergeCell ref="D98:H98"/>
    <mergeCell ref="J98:AF98"/>
    <mergeCell ref="AK30:AO30"/>
    <mergeCell ref="L30:P30"/>
    <mergeCell ref="W30:AE30"/>
    <mergeCell ref="L31:P31"/>
    <mergeCell ref="AN102:AP102"/>
    <mergeCell ref="AG102:AM102"/>
    <mergeCell ref="AN99:AP99"/>
    <mergeCell ref="AG99:AM99"/>
    <mergeCell ref="AN96:AP96"/>
    <mergeCell ref="AN97:AP97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SO 01 - Oprava koleje č. ...'!C2" display="/"/>
    <hyperlink ref="A96" location="'SO 02 - Výměna výhybkovýc...'!C2" display="/"/>
    <hyperlink ref="A97" location="'SO 03 - Výměna výhybkovýc...'!C2" display="/"/>
    <hyperlink ref="A98" location="'SO 04 - Výměna výhybkovýc...'!C2" display="/"/>
    <hyperlink ref="A99" location="'SO 05 - Výměna výhybkovýc...'!C2" display="/"/>
    <hyperlink ref="A100" location="'SO 06 - Výměna výhybkovýc...'!C2" display="/"/>
    <hyperlink ref="A101" location="'SO 07 - Výměna pražců v k...'!C2" display="/"/>
    <hyperlink ref="A102" location="'VON - Oprava kolejí a výh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35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86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110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ROUND((SUM(BE119:BE354)),  2)</f>
        <v>0</v>
      </c>
      <c r="G33" s="33"/>
      <c r="H33" s="33"/>
      <c r="I33" s="130">
        <v>0.21</v>
      </c>
      <c r="J33" s="129">
        <f>ROUND(((SUM(BE119:BE354))*I33),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ROUND((SUM(BF119:BF354)),  2)</f>
        <v>0</v>
      </c>
      <c r="G34" s="33"/>
      <c r="H34" s="33"/>
      <c r="I34" s="130">
        <v>0.15</v>
      </c>
      <c r="J34" s="129">
        <f>ROUND(((SUM(BF119:BF354))*I34),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ROUND((SUM(BG119:BG354)),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ROUND((SUM(BH119:BH354)),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ROUND((SUM(BI119:BI354)),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01 - Oprava koleje č. 250, 252 v žst. Ostrava hl. n.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J316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01 - Oprava koleje č. 250, 252 v žst. Ostrava hl. n.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P120+P316</f>
        <v>0</v>
      </c>
      <c r="Q119" s="78"/>
      <c r="R119" s="183">
        <f>R120+R316</f>
        <v>1214.5764399999998</v>
      </c>
      <c r="S119" s="78"/>
      <c r="T119" s="184">
        <f>T120+T316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BK120+BK316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1214.5764399999998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SUM(P122:P315)</f>
        <v>0</v>
      </c>
      <c r="Q121" s="194"/>
      <c r="R121" s="195">
        <f>SUM(R122:R315)</f>
        <v>1214.5764399999998</v>
      </c>
      <c r="S121" s="194"/>
      <c r="T121" s="196">
        <f>SUM(T122:T315)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SUM(BK122:BK315)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138</v>
      </c>
      <c r="F122" s="204" t="s">
        <v>139</v>
      </c>
      <c r="G122" s="205" t="s">
        <v>140</v>
      </c>
      <c r="H122" s="206">
        <v>5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142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142</v>
      </c>
      <c r="BM122" s="213" t="s">
        <v>143</v>
      </c>
    </row>
    <row r="123" spans="1:65" s="2" customFormat="1" ht="19.5">
      <c r="A123" s="33"/>
      <c r="B123" s="34"/>
      <c r="C123" s="35"/>
      <c r="D123" s="215" t="s">
        <v>144</v>
      </c>
      <c r="E123" s="35"/>
      <c r="F123" s="216" t="s">
        <v>145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137</v>
      </c>
      <c r="E124" s="203" t="s">
        <v>146</v>
      </c>
      <c r="F124" s="204" t="s">
        <v>147</v>
      </c>
      <c r="G124" s="205" t="s">
        <v>140</v>
      </c>
      <c r="H124" s="206">
        <v>5</v>
      </c>
      <c r="I124" s="207"/>
      <c r="J124" s="208">
        <f>ROUND(I124*H124,2)</f>
        <v>0</v>
      </c>
      <c r="K124" s="204" t="s">
        <v>141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142</v>
      </c>
      <c r="AT124" s="213" t="s">
        <v>137</v>
      </c>
      <c r="AU124" s="213" t="s">
        <v>87</v>
      </c>
      <c r="AY124" s="16" t="s">
        <v>134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142</v>
      </c>
      <c r="BM124" s="213" t="s">
        <v>148</v>
      </c>
    </row>
    <row r="125" spans="1:65" s="2" customFormat="1">
      <c r="A125" s="33"/>
      <c r="B125" s="34"/>
      <c r="C125" s="35"/>
      <c r="D125" s="215" t="s">
        <v>144</v>
      </c>
      <c r="E125" s="35"/>
      <c r="F125" s="216" t="s">
        <v>147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144</v>
      </c>
      <c r="AU125" s="16" t="s">
        <v>87</v>
      </c>
    </row>
    <row r="126" spans="1:65" s="2" customFormat="1" ht="21.75" customHeight="1">
      <c r="A126" s="33"/>
      <c r="B126" s="34"/>
      <c r="C126" s="202" t="s">
        <v>149</v>
      </c>
      <c r="D126" s="202" t="s">
        <v>137</v>
      </c>
      <c r="E126" s="203" t="s">
        <v>150</v>
      </c>
      <c r="F126" s="204" t="s">
        <v>151</v>
      </c>
      <c r="G126" s="205" t="s">
        <v>140</v>
      </c>
      <c r="H126" s="206">
        <v>2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153</v>
      </c>
    </row>
    <row r="127" spans="1:65" s="2" customFormat="1" ht="48.75">
      <c r="A127" s="33"/>
      <c r="B127" s="34"/>
      <c r="C127" s="35"/>
      <c r="D127" s="215" t="s">
        <v>144</v>
      </c>
      <c r="E127" s="35"/>
      <c r="F127" s="216" t="s">
        <v>154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2" customFormat="1" ht="21.75" customHeight="1">
      <c r="A129" s="33"/>
      <c r="B129" s="34"/>
      <c r="C129" s="202" t="s">
        <v>152</v>
      </c>
      <c r="D129" s="202" t="s">
        <v>137</v>
      </c>
      <c r="E129" s="203" t="s">
        <v>157</v>
      </c>
      <c r="F129" s="204" t="s">
        <v>158</v>
      </c>
      <c r="G129" s="205" t="s">
        <v>140</v>
      </c>
      <c r="H129" s="206">
        <v>1</v>
      </c>
      <c r="I129" s="207"/>
      <c r="J129" s="208">
        <f>ROUND(I129*H129,2)</f>
        <v>0</v>
      </c>
      <c r="K129" s="204" t="s">
        <v>141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137</v>
      </c>
      <c r="AU129" s="213" t="s">
        <v>87</v>
      </c>
      <c r="AY129" s="16" t="s">
        <v>134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159</v>
      </c>
    </row>
    <row r="130" spans="1:65" s="2" customFormat="1" ht="19.5">
      <c r="A130" s="33"/>
      <c r="B130" s="34"/>
      <c r="C130" s="35"/>
      <c r="D130" s="215" t="s">
        <v>144</v>
      </c>
      <c r="E130" s="35"/>
      <c r="F130" s="216" t="s">
        <v>160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144</v>
      </c>
      <c r="AU130" s="16" t="s">
        <v>87</v>
      </c>
    </row>
    <row r="131" spans="1:65" s="2" customFormat="1" ht="21.75" customHeight="1">
      <c r="A131" s="33"/>
      <c r="B131" s="34"/>
      <c r="C131" s="202" t="s">
        <v>135</v>
      </c>
      <c r="D131" s="202" t="s">
        <v>137</v>
      </c>
      <c r="E131" s="203" t="s">
        <v>161</v>
      </c>
      <c r="F131" s="204" t="s">
        <v>162</v>
      </c>
      <c r="G131" s="205" t="s">
        <v>163</v>
      </c>
      <c r="H131" s="206">
        <v>17.760000000000002</v>
      </c>
      <c r="I131" s="207"/>
      <c r="J131" s="208">
        <f>ROUND(I131*H131,2)</f>
        <v>0</v>
      </c>
      <c r="K131" s="204" t="s">
        <v>141</v>
      </c>
      <c r="L131" s="38"/>
      <c r="M131" s="209" t="s">
        <v>1</v>
      </c>
      <c r="N131" s="210" t="s">
        <v>42</v>
      </c>
      <c r="O131" s="70"/>
      <c r="P131" s="211">
        <f>O131*H131</f>
        <v>0</v>
      </c>
      <c r="Q131" s="211">
        <v>0</v>
      </c>
      <c r="R131" s="211">
        <f>Q131*H131</f>
        <v>0</v>
      </c>
      <c r="S131" s="211">
        <v>0</v>
      </c>
      <c r="T131" s="212">
        <f>S131*H131</f>
        <v>0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213" t="s">
        <v>152</v>
      </c>
      <c r="AT131" s="213" t="s">
        <v>137</v>
      </c>
      <c r="AU131" s="213" t="s">
        <v>87</v>
      </c>
      <c r="AY131" s="16" t="s">
        <v>134</v>
      </c>
      <c r="BE131" s="214">
        <f>IF(N131="základní",J131,0)</f>
        <v>0</v>
      </c>
      <c r="BF131" s="214">
        <f>IF(N131="snížená",J131,0)</f>
        <v>0</v>
      </c>
      <c r="BG131" s="214">
        <f>IF(N131="zákl. přenesená",J131,0)</f>
        <v>0</v>
      </c>
      <c r="BH131" s="214">
        <f>IF(N131="sníž. přenesená",J131,0)</f>
        <v>0</v>
      </c>
      <c r="BI131" s="214">
        <f>IF(N131="nulová",J131,0)</f>
        <v>0</v>
      </c>
      <c r="BJ131" s="16" t="s">
        <v>85</v>
      </c>
      <c r="BK131" s="214">
        <f>ROUND(I131*H131,2)</f>
        <v>0</v>
      </c>
      <c r="BL131" s="16" t="s">
        <v>152</v>
      </c>
      <c r="BM131" s="213" t="s">
        <v>164</v>
      </c>
    </row>
    <row r="132" spans="1:65" s="2" customFormat="1" ht="39">
      <c r="A132" s="33"/>
      <c r="B132" s="34"/>
      <c r="C132" s="35"/>
      <c r="D132" s="215" t="s">
        <v>144</v>
      </c>
      <c r="E132" s="35"/>
      <c r="F132" s="216" t="s">
        <v>165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144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167</v>
      </c>
      <c r="G133" s="221"/>
      <c r="H133" s="224">
        <v>17.760000000000002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168</v>
      </c>
      <c r="D134" s="202" t="s">
        <v>137</v>
      </c>
      <c r="E134" s="203" t="s">
        <v>169</v>
      </c>
      <c r="F134" s="204" t="s">
        <v>170</v>
      </c>
      <c r="G134" s="205" t="s">
        <v>163</v>
      </c>
      <c r="H134" s="206">
        <v>17.760000000000002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171</v>
      </c>
    </row>
    <row r="135" spans="1:65" s="2" customFormat="1" ht="19.5">
      <c r="A135" s="33"/>
      <c r="B135" s="34"/>
      <c r="C135" s="35"/>
      <c r="D135" s="215" t="s">
        <v>144</v>
      </c>
      <c r="E135" s="35"/>
      <c r="F135" s="216" t="s">
        <v>172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21.75" customHeight="1">
      <c r="A136" s="33"/>
      <c r="B136" s="34"/>
      <c r="C136" s="202" t="s">
        <v>173</v>
      </c>
      <c r="D136" s="202" t="s">
        <v>137</v>
      </c>
      <c r="E136" s="203" t="s">
        <v>174</v>
      </c>
      <c r="F136" s="204" t="s">
        <v>175</v>
      </c>
      <c r="G136" s="205" t="s">
        <v>140</v>
      </c>
      <c r="H136" s="206">
        <v>160</v>
      </c>
      <c r="I136" s="207"/>
      <c r="J136" s="208">
        <f>ROUND(I136*H136,2)</f>
        <v>0</v>
      </c>
      <c r="K136" s="204" t="s">
        <v>141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152</v>
      </c>
      <c r="AT136" s="213" t="s">
        <v>137</v>
      </c>
      <c r="AU136" s="213" t="s">
        <v>87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152</v>
      </c>
      <c r="BM136" s="213" t="s">
        <v>176</v>
      </c>
    </row>
    <row r="137" spans="1:65" s="2" customFormat="1" ht="19.5">
      <c r="A137" s="33"/>
      <c r="B137" s="34"/>
      <c r="C137" s="35"/>
      <c r="D137" s="215" t="s">
        <v>144</v>
      </c>
      <c r="E137" s="35"/>
      <c r="F137" s="216" t="s">
        <v>177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87</v>
      </c>
    </row>
    <row r="138" spans="1:65" s="2" customFormat="1" ht="21.75" customHeight="1">
      <c r="A138" s="33"/>
      <c r="B138" s="34"/>
      <c r="C138" s="202" t="s">
        <v>178</v>
      </c>
      <c r="D138" s="202" t="s">
        <v>137</v>
      </c>
      <c r="E138" s="203" t="s">
        <v>179</v>
      </c>
      <c r="F138" s="204" t="s">
        <v>180</v>
      </c>
      <c r="G138" s="205" t="s">
        <v>140</v>
      </c>
      <c r="H138" s="206">
        <v>80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181</v>
      </c>
    </row>
    <row r="139" spans="1:65" s="2" customFormat="1" ht="19.5">
      <c r="A139" s="33"/>
      <c r="B139" s="34"/>
      <c r="C139" s="35"/>
      <c r="D139" s="215" t="s">
        <v>144</v>
      </c>
      <c r="E139" s="35"/>
      <c r="F139" s="216" t="s">
        <v>182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2" customFormat="1" ht="19.5">
      <c r="A140" s="33"/>
      <c r="B140" s="34"/>
      <c r="C140" s="35"/>
      <c r="D140" s="215" t="s">
        <v>155</v>
      </c>
      <c r="E140" s="35"/>
      <c r="F140" s="219" t="s">
        <v>183</v>
      </c>
      <c r="G140" s="35"/>
      <c r="H140" s="35"/>
      <c r="I140" s="114"/>
      <c r="J140" s="35"/>
      <c r="K140" s="35"/>
      <c r="L140" s="38"/>
      <c r="M140" s="217"/>
      <c r="N140" s="218"/>
      <c r="O140" s="70"/>
      <c r="P140" s="70"/>
      <c r="Q140" s="70"/>
      <c r="R140" s="70"/>
      <c r="S140" s="70"/>
      <c r="T140" s="71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T140" s="16" t="s">
        <v>155</v>
      </c>
      <c r="AU140" s="16" t="s">
        <v>87</v>
      </c>
    </row>
    <row r="141" spans="1:65" s="2" customFormat="1" ht="21.75" customHeight="1">
      <c r="A141" s="33"/>
      <c r="B141" s="34"/>
      <c r="C141" s="202" t="s">
        <v>184</v>
      </c>
      <c r="D141" s="202" t="s">
        <v>137</v>
      </c>
      <c r="E141" s="203" t="s">
        <v>185</v>
      </c>
      <c r="F141" s="204" t="s">
        <v>186</v>
      </c>
      <c r="G141" s="205" t="s">
        <v>187</v>
      </c>
      <c r="H141" s="206">
        <v>1820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188</v>
      </c>
    </row>
    <row r="142" spans="1:65" s="2" customFormat="1" ht="29.25">
      <c r="A142" s="33"/>
      <c r="B142" s="34"/>
      <c r="C142" s="35"/>
      <c r="D142" s="215" t="s">
        <v>144</v>
      </c>
      <c r="E142" s="35"/>
      <c r="F142" s="216" t="s">
        <v>189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13" customFormat="1">
      <c r="B143" s="220"/>
      <c r="C143" s="221"/>
      <c r="D143" s="215" t="s">
        <v>166</v>
      </c>
      <c r="E143" s="222" t="s">
        <v>1</v>
      </c>
      <c r="F143" s="223" t="s">
        <v>190</v>
      </c>
      <c r="G143" s="221"/>
      <c r="H143" s="224">
        <v>1820</v>
      </c>
      <c r="I143" s="225"/>
      <c r="J143" s="221"/>
      <c r="K143" s="221"/>
      <c r="L143" s="226"/>
      <c r="M143" s="227"/>
      <c r="N143" s="228"/>
      <c r="O143" s="228"/>
      <c r="P143" s="228"/>
      <c r="Q143" s="228"/>
      <c r="R143" s="228"/>
      <c r="S143" s="228"/>
      <c r="T143" s="229"/>
      <c r="AT143" s="230" t="s">
        <v>166</v>
      </c>
      <c r="AU143" s="230" t="s">
        <v>87</v>
      </c>
      <c r="AV143" s="13" t="s">
        <v>87</v>
      </c>
      <c r="AW143" s="13" t="s">
        <v>34</v>
      </c>
      <c r="AX143" s="13" t="s">
        <v>85</v>
      </c>
      <c r="AY143" s="230" t="s">
        <v>134</v>
      </c>
    </row>
    <row r="144" spans="1:65" s="2" customFormat="1" ht="21.75" customHeight="1">
      <c r="A144" s="33"/>
      <c r="B144" s="34"/>
      <c r="C144" s="202" t="s">
        <v>191</v>
      </c>
      <c r="D144" s="202" t="s">
        <v>137</v>
      </c>
      <c r="E144" s="203" t="s">
        <v>192</v>
      </c>
      <c r="F144" s="204" t="s">
        <v>193</v>
      </c>
      <c r="G144" s="205" t="s">
        <v>187</v>
      </c>
      <c r="H144" s="206">
        <v>1360</v>
      </c>
      <c r="I144" s="207"/>
      <c r="J144" s="208">
        <f>ROUND(I144*H144,2)</f>
        <v>0</v>
      </c>
      <c r="K144" s="204" t="s">
        <v>141</v>
      </c>
      <c r="L144" s="38"/>
      <c r="M144" s="209" t="s">
        <v>1</v>
      </c>
      <c r="N144" s="210" t="s">
        <v>42</v>
      </c>
      <c r="O144" s="70"/>
      <c r="P144" s="211">
        <f>O144*H144</f>
        <v>0</v>
      </c>
      <c r="Q144" s="211">
        <v>0</v>
      </c>
      <c r="R144" s="211">
        <f>Q144*H144</f>
        <v>0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152</v>
      </c>
      <c r="AT144" s="213" t="s">
        <v>137</v>
      </c>
      <c r="AU144" s="213" t="s">
        <v>87</v>
      </c>
      <c r="AY144" s="16" t="s">
        <v>134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152</v>
      </c>
      <c r="BM144" s="213" t="s">
        <v>194</v>
      </c>
    </row>
    <row r="145" spans="1:65" s="2" customFormat="1" ht="19.5">
      <c r="A145" s="33"/>
      <c r="B145" s="34"/>
      <c r="C145" s="35"/>
      <c r="D145" s="215" t="s">
        <v>144</v>
      </c>
      <c r="E145" s="35"/>
      <c r="F145" s="216" t="s">
        <v>195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144</v>
      </c>
      <c r="AU145" s="16" t="s">
        <v>87</v>
      </c>
    </row>
    <row r="146" spans="1:65" s="13" customFormat="1">
      <c r="B146" s="220"/>
      <c r="C146" s="221"/>
      <c r="D146" s="215" t="s">
        <v>166</v>
      </c>
      <c r="E146" s="222" t="s">
        <v>1</v>
      </c>
      <c r="F146" s="223" t="s">
        <v>196</v>
      </c>
      <c r="G146" s="221"/>
      <c r="H146" s="224">
        <v>1360</v>
      </c>
      <c r="I146" s="225"/>
      <c r="J146" s="221"/>
      <c r="K146" s="221"/>
      <c r="L146" s="226"/>
      <c r="M146" s="227"/>
      <c r="N146" s="228"/>
      <c r="O146" s="228"/>
      <c r="P146" s="228"/>
      <c r="Q146" s="228"/>
      <c r="R146" s="228"/>
      <c r="S146" s="228"/>
      <c r="T146" s="229"/>
      <c r="AT146" s="230" t="s">
        <v>166</v>
      </c>
      <c r="AU146" s="230" t="s">
        <v>87</v>
      </c>
      <c r="AV146" s="13" t="s">
        <v>87</v>
      </c>
      <c r="AW146" s="13" t="s">
        <v>34</v>
      </c>
      <c r="AX146" s="13" t="s">
        <v>85</v>
      </c>
      <c r="AY146" s="230" t="s">
        <v>134</v>
      </c>
    </row>
    <row r="147" spans="1:65" s="2" customFormat="1" ht="21.75" customHeight="1">
      <c r="A147" s="33"/>
      <c r="B147" s="34"/>
      <c r="C147" s="202" t="s">
        <v>197</v>
      </c>
      <c r="D147" s="202" t="s">
        <v>137</v>
      </c>
      <c r="E147" s="203" t="s">
        <v>198</v>
      </c>
      <c r="F147" s="204" t="s">
        <v>199</v>
      </c>
      <c r="G147" s="205" t="s">
        <v>140</v>
      </c>
      <c r="H147" s="206">
        <v>20</v>
      </c>
      <c r="I147" s="207"/>
      <c r="J147" s="208">
        <f>ROUND(I147*H147,2)</f>
        <v>0</v>
      </c>
      <c r="K147" s="204" t="s">
        <v>141</v>
      </c>
      <c r="L147" s="38"/>
      <c r="M147" s="209" t="s">
        <v>1</v>
      </c>
      <c r="N147" s="210" t="s">
        <v>42</v>
      </c>
      <c r="O147" s="70"/>
      <c r="P147" s="211">
        <f>O147*H147</f>
        <v>0</v>
      </c>
      <c r="Q147" s="211">
        <v>0</v>
      </c>
      <c r="R147" s="211">
        <f>Q147*H147</f>
        <v>0</v>
      </c>
      <c r="S147" s="211">
        <v>0</v>
      </c>
      <c r="T147" s="212">
        <f>S147*H147</f>
        <v>0</v>
      </c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R147" s="213" t="s">
        <v>152</v>
      </c>
      <c r="AT147" s="213" t="s">
        <v>137</v>
      </c>
      <c r="AU147" s="213" t="s">
        <v>87</v>
      </c>
      <c r="AY147" s="16" t="s">
        <v>134</v>
      </c>
      <c r="BE147" s="214">
        <f>IF(N147="základní",J147,0)</f>
        <v>0</v>
      </c>
      <c r="BF147" s="214">
        <f>IF(N147="snížená",J147,0)</f>
        <v>0</v>
      </c>
      <c r="BG147" s="214">
        <f>IF(N147="zákl. přenesená",J147,0)</f>
        <v>0</v>
      </c>
      <c r="BH147" s="214">
        <f>IF(N147="sníž. přenesená",J147,0)</f>
        <v>0</v>
      </c>
      <c r="BI147" s="214">
        <f>IF(N147="nulová",J147,0)</f>
        <v>0</v>
      </c>
      <c r="BJ147" s="16" t="s">
        <v>85</v>
      </c>
      <c r="BK147" s="214">
        <f>ROUND(I147*H147,2)</f>
        <v>0</v>
      </c>
      <c r="BL147" s="16" t="s">
        <v>152</v>
      </c>
      <c r="BM147" s="213" t="s">
        <v>200</v>
      </c>
    </row>
    <row r="148" spans="1:65" s="2" customFormat="1">
      <c r="A148" s="33"/>
      <c r="B148" s="34"/>
      <c r="C148" s="35"/>
      <c r="D148" s="215" t="s">
        <v>144</v>
      </c>
      <c r="E148" s="35"/>
      <c r="F148" s="216" t="s">
        <v>199</v>
      </c>
      <c r="G148" s="35"/>
      <c r="H148" s="35"/>
      <c r="I148" s="114"/>
      <c r="J148" s="35"/>
      <c r="K148" s="35"/>
      <c r="L148" s="38"/>
      <c r="M148" s="217"/>
      <c r="N148" s="218"/>
      <c r="O148" s="70"/>
      <c r="P148" s="70"/>
      <c r="Q148" s="70"/>
      <c r="R148" s="70"/>
      <c r="S148" s="70"/>
      <c r="T148" s="71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T148" s="16" t="s">
        <v>144</v>
      </c>
      <c r="AU148" s="16" t="s">
        <v>87</v>
      </c>
    </row>
    <row r="149" spans="1:65" s="2" customFormat="1" ht="21.75" customHeight="1">
      <c r="A149" s="33"/>
      <c r="B149" s="34"/>
      <c r="C149" s="202" t="s">
        <v>201</v>
      </c>
      <c r="D149" s="202" t="s">
        <v>137</v>
      </c>
      <c r="E149" s="203" t="s">
        <v>202</v>
      </c>
      <c r="F149" s="204" t="s">
        <v>203</v>
      </c>
      <c r="G149" s="205" t="s">
        <v>204</v>
      </c>
      <c r="H149" s="206">
        <v>10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205</v>
      </c>
    </row>
    <row r="150" spans="1:65" s="2" customFormat="1" ht="29.25">
      <c r="A150" s="33"/>
      <c r="B150" s="34"/>
      <c r="C150" s="35"/>
      <c r="D150" s="215" t="s">
        <v>144</v>
      </c>
      <c r="E150" s="35"/>
      <c r="F150" s="216" t="s">
        <v>206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2" customFormat="1" ht="19.5">
      <c r="A151" s="33"/>
      <c r="B151" s="34"/>
      <c r="C151" s="35"/>
      <c r="D151" s="215" t="s">
        <v>155</v>
      </c>
      <c r="E151" s="35"/>
      <c r="F151" s="219" t="s">
        <v>207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155</v>
      </c>
      <c r="AU151" s="16" t="s">
        <v>87</v>
      </c>
    </row>
    <row r="152" spans="1:65" s="2" customFormat="1" ht="21.75" customHeight="1">
      <c r="A152" s="33"/>
      <c r="B152" s="34"/>
      <c r="C152" s="202" t="s">
        <v>208</v>
      </c>
      <c r="D152" s="202" t="s">
        <v>137</v>
      </c>
      <c r="E152" s="203" t="s">
        <v>209</v>
      </c>
      <c r="F152" s="204" t="s">
        <v>210</v>
      </c>
      <c r="G152" s="205" t="s">
        <v>140</v>
      </c>
      <c r="H152" s="206">
        <v>24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211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212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2" customFormat="1" ht="19.5">
      <c r="A154" s="33"/>
      <c r="B154" s="34"/>
      <c r="C154" s="35"/>
      <c r="D154" s="215" t="s">
        <v>155</v>
      </c>
      <c r="E154" s="35"/>
      <c r="F154" s="219" t="s">
        <v>213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155</v>
      </c>
      <c r="AU154" s="16" t="s">
        <v>87</v>
      </c>
    </row>
    <row r="155" spans="1:65" s="2" customFormat="1" ht="21.75" customHeight="1">
      <c r="A155" s="33"/>
      <c r="B155" s="34"/>
      <c r="C155" s="202" t="s">
        <v>214</v>
      </c>
      <c r="D155" s="202" t="s">
        <v>137</v>
      </c>
      <c r="E155" s="203" t="s">
        <v>215</v>
      </c>
      <c r="F155" s="204" t="s">
        <v>216</v>
      </c>
      <c r="G155" s="205" t="s">
        <v>217</v>
      </c>
      <c r="H155" s="206">
        <v>61.421999999999997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218</v>
      </c>
    </row>
    <row r="156" spans="1:65" s="2" customFormat="1" ht="29.25">
      <c r="A156" s="33"/>
      <c r="B156" s="34"/>
      <c r="C156" s="35"/>
      <c r="D156" s="215" t="s">
        <v>144</v>
      </c>
      <c r="E156" s="35"/>
      <c r="F156" s="216" t="s">
        <v>219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220</v>
      </c>
      <c r="G157" s="221"/>
      <c r="H157" s="224">
        <v>61.421999999999997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8</v>
      </c>
      <c r="D158" s="202" t="s">
        <v>137</v>
      </c>
      <c r="E158" s="203" t="s">
        <v>221</v>
      </c>
      <c r="F158" s="204" t="s">
        <v>222</v>
      </c>
      <c r="G158" s="205" t="s">
        <v>217</v>
      </c>
      <c r="H158" s="206">
        <v>39.865000000000002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223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224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225</v>
      </c>
      <c r="G160" s="221"/>
      <c r="H160" s="224">
        <v>39.865000000000002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226</v>
      </c>
      <c r="D161" s="202" t="s">
        <v>137</v>
      </c>
      <c r="E161" s="203" t="s">
        <v>227</v>
      </c>
      <c r="F161" s="204" t="s">
        <v>228</v>
      </c>
      <c r="G161" s="205" t="s">
        <v>163</v>
      </c>
      <c r="H161" s="206">
        <v>280.93599999999998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229</v>
      </c>
    </row>
    <row r="162" spans="1:65" s="2" customFormat="1" ht="29.25">
      <c r="A162" s="33"/>
      <c r="B162" s="34"/>
      <c r="C162" s="35"/>
      <c r="D162" s="215" t="s">
        <v>144</v>
      </c>
      <c r="E162" s="35"/>
      <c r="F162" s="216" t="s">
        <v>230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231</v>
      </c>
      <c r="G163" s="221"/>
      <c r="H163" s="224">
        <v>280.93599999999998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02" t="s">
        <v>232</v>
      </c>
      <c r="D164" s="202" t="s">
        <v>137</v>
      </c>
      <c r="E164" s="203" t="s">
        <v>233</v>
      </c>
      <c r="F164" s="204" t="s">
        <v>234</v>
      </c>
      <c r="G164" s="205" t="s">
        <v>163</v>
      </c>
      <c r="H164" s="206">
        <v>206.42400000000001</v>
      </c>
      <c r="I164" s="207"/>
      <c r="J164" s="208">
        <f>ROUND(I164*H164,2)</f>
        <v>0</v>
      </c>
      <c r="K164" s="204" t="s">
        <v>141</v>
      </c>
      <c r="L164" s="38"/>
      <c r="M164" s="209" t="s">
        <v>1</v>
      </c>
      <c r="N164" s="210" t="s">
        <v>42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152</v>
      </c>
      <c r="AT164" s="213" t="s">
        <v>137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235</v>
      </c>
    </row>
    <row r="165" spans="1:65" s="2" customFormat="1" ht="39">
      <c r="A165" s="33"/>
      <c r="B165" s="34"/>
      <c r="C165" s="35"/>
      <c r="D165" s="215" t="s">
        <v>144</v>
      </c>
      <c r="E165" s="35"/>
      <c r="F165" s="216" t="s">
        <v>236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237</v>
      </c>
      <c r="G166" s="221"/>
      <c r="H166" s="224">
        <v>206.42400000000001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02" t="s">
        <v>238</v>
      </c>
      <c r="D167" s="202" t="s">
        <v>137</v>
      </c>
      <c r="E167" s="203" t="s">
        <v>239</v>
      </c>
      <c r="F167" s="204" t="s">
        <v>240</v>
      </c>
      <c r="G167" s="205" t="s">
        <v>241</v>
      </c>
      <c r="H167" s="206">
        <v>0.28199999999999997</v>
      </c>
      <c r="I167" s="207"/>
      <c r="J167" s="208">
        <f>ROUND(I167*H167,2)</f>
        <v>0</v>
      </c>
      <c r="K167" s="204" t="s">
        <v>141</v>
      </c>
      <c r="L167" s="38"/>
      <c r="M167" s="209" t="s">
        <v>1</v>
      </c>
      <c r="N167" s="210" t="s">
        <v>42</v>
      </c>
      <c r="O167" s="70"/>
      <c r="P167" s="211">
        <f>O167*H167</f>
        <v>0</v>
      </c>
      <c r="Q167" s="211">
        <v>0</v>
      </c>
      <c r="R167" s="211">
        <f>Q167*H167</f>
        <v>0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152</v>
      </c>
      <c r="AT167" s="213" t="s">
        <v>137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242</v>
      </c>
    </row>
    <row r="168" spans="1:65" s="2" customFormat="1" ht="29.25">
      <c r="A168" s="33"/>
      <c r="B168" s="34"/>
      <c r="C168" s="35"/>
      <c r="D168" s="215" t="s">
        <v>144</v>
      </c>
      <c r="E168" s="35"/>
      <c r="F168" s="216" t="s">
        <v>243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2" customFormat="1" ht="21.75" customHeight="1">
      <c r="A169" s="33"/>
      <c r="B169" s="34"/>
      <c r="C169" s="202" t="s">
        <v>244</v>
      </c>
      <c r="D169" s="202" t="s">
        <v>137</v>
      </c>
      <c r="E169" s="203" t="s">
        <v>245</v>
      </c>
      <c r="F169" s="204" t="s">
        <v>246</v>
      </c>
      <c r="G169" s="205" t="s">
        <v>241</v>
      </c>
      <c r="H169" s="206">
        <v>0.53</v>
      </c>
      <c r="I169" s="207"/>
      <c r="J169" s="208">
        <f>ROUND(I169*H169,2)</f>
        <v>0</v>
      </c>
      <c r="K169" s="204" t="s">
        <v>141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152</v>
      </c>
      <c r="AT169" s="213" t="s">
        <v>137</v>
      </c>
      <c r="AU169" s="213" t="s">
        <v>87</v>
      </c>
      <c r="AY169" s="16" t="s">
        <v>134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152</v>
      </c>
      <c r="BM169" s="213" t="s">
        <v>247</v>
      </c>
    </row>
    <row r="170" spans="1:65" s="2" customFormat="1" ht="39">
      <c r="A170" s="33"/>
      <c r="B170" s="34"/>
      <c r="C170" s="35"/>
      <c r="D170" s="215" t="s">
        <v>144</v>
      </c>
      <c r="E170" s="35"/>
      <c r="F170" s="216" t="s">
        <v>248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144</v>
      </c>
      <c r="AU170" s="16" t="s">
        <v>87</v>
      </c>
    </row>
    <row r="171" spans="1:65" s="2" customFormat="1" ht="19.5">
      <c r="A171" s="33"/>
      <c r="B171" s="34"/>
      <c r="C171" s="35"/>
      <c r="D171" s="215" t="s">
        <v>155</v>
      </c>
      <c r="E171" s="35"/>
      <c r="F171" s="219" t="s">
        <v>249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155</v>
      </c>
      <c r="AU171" s="16" t="s">
        <v>87</v>
      </c>
    </row>
    <row r="172" spans="1:65" s="2" customFormat="1" ht="21.75" customHeight="1">
      <c r="A172" s="33"/>
      <c r="B172" s="34"/>
      <c r="C172" s="202" t="s">
        <v>250</v>
      </c>
      <c r="D172" s="202" t="s">
        <v>137</v>
      </c>
      <c r="E172" s="203" t="s">
        <v>251</v>
      </c>
      <c r="F172" s="204" t="s">
        <v>252</v>
      </c>
      <c r="G172" s="205" t="s">
        <v>241</v>
      </c>
      <c r="H172" s="206">
        <v>0.2</v>
      </c>
      <c r="I172" s="207"/>
      <c r="J172" s="208">
        <f>ROUND(I172*H172,2)</f>
        <v>0</v>
      </c>
      <c r="K172" s="204" t="s">
        <v>141</v>
      </c>
      <c r="L172" s="38"/>
      <c r="M172" s="209" t="s">
        <v>1</v>
      </c>
      <c r="N172" s="210" t="s">
        <v>42</v>
      </c>
      <c r="O172" s="70"/>
      <c r="P172" s="211">
        <f>O172*H172</f>
        <v>0</v>
      </c>
      <c r="Q172" s="211">
        <v>0</v>
      </c>
      <c r="R172" s="211">
        <f>Q172*H172</f>
        <v>0</v>
      </c>
      <c r="S172" s="211">
        <v>0</v>
      </c>
      <c r="T172" s="212">
        <f>S172*H172</f>
        <v>0</v>
      </c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R172" s="213" t="s">
        <v>152</v>
      </c>
      <c r="AT172" s="213" t="s">
        <v>137</v>
      </c>
      <c r="AU172" s="213" t="s">
        <v>87</v>
      </c>
      <c r="AY172" s="16" t="s">
        <v>134</v>
      </c>
      <c r="BE172" s="214">
        <f>IF(N172="základní",J172,0)</f>
        <v>0</v>
      </c>
      <c r="BF172" s="214">
        <f>IF(N172="snížená",J172,0)</f>
        <v>0</v>
      </c>
      <c r="BG172" s="214">
        <f>IF(N172="zákl. přenesená",J172,0)</f>
        <v>0</v>
      </c>
      <c r="BH172" s="214">
        <f>IF(N172="sníž. přenesená",J172,0)</f>
        <v>0</v>
      </c>
      <c r="BI172" s="214">
        <f>IF(N172="nulová",J172,0)</f>
        <v>0</v>
      </c>
      <c r="BJ172" s="16" t="s">
        <v>85</v>
      </c>
      <c r="BK172" s="214">
        <f>ROUND(I172*H172,2)</f>
        <v>0</v>
      </c>
      <c r="BL172" s="16" t="s">
        <v>152</v>
      </c>
      <c r="BM172" s="213" t="s">
        <v>253</v>
      </c>
    </row>
    <row r="173" spans="1:65" s="2" customFormat="1" ht="39">
      <c r="A173" s="33"/>
      <c r="B173" s="34"/>
      <c r="C173" s="35"/>
      <c r="D173" s="215" t="s">
        <v>144</v>
      </c>
      <c r="E173" s="35"/>
      <c r="F173" s="216" t="s">
        <v>254</v>
      </c>
      <c r="G173" s="35"/>
      <c r="H173" s="35"/>
      <c r="I173" s="114"/>
      <c r="J173" s="35"/>
      <c r="K173" s="35"/>
      <c r="L173" s="38"/>
      <c r="M173" s="217"/>
      <c r="N173" s="218"/>
      <c r="O173" s="70"/>
      <c r="P173" s="70"/>
      <c r="Q173" s="70"/>
      <c r="R173" s="70"/>
      <c r="S173" s="70"/>
      <c r="T173" s="71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T173" s="16" t="s">
        <v>144</v>
      </c>
      <c r="AU173" s="16" t="s">
        <v>87</v>
      </c>
    </row>
    <row r="174" spans="1:65" s="2" customFormat="1" ht="19.5">
      <c r="A174" s="33"/>
      <c r="B174" s="34"/>
      <c r="C174" s="35"/>
      <c r="D174" s="215" t="s">
        <v>155</v>
      </c>
      <c r="E174" s="35"/>
      <c r="F174" s="219" t="s">
        <v>249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155</v>
      </c>
      <c r="AU174" s="16" t="s">
        <v>87</v>
      </c>
    </row>
    <row r="175" spans="1:65" s="2" customFormat="1" ht="21.75" customHeight="1">
      <c r="A175" s="33"/>
      <c r="B175" s="34"/>
      <c r="C175" s="202" t="s">
        <v>7</v>
      </c>
      <c r="D175" s="202" t="s">
        <v>137</v>
      </c>
      <c r="E175" s="203" t="s">
        <v>255</v>
      </c>
      <c r="F175" s="204" t="s">
        <v>256</v>
      </c>
      <c r="G175" s="205" t="s">
        <v>257</v>
      </c>
      <c r="H175" s="206">
        <v>93.6</v>
      </c>
      <c r="I175" s="207"/>
      <c r="J175" s="208">
        <f>ROUND(I175*H175,2)</f>
        <v>0</v>
      </c>
      <c r="K175" s="204" t="s">
        <v>141</v>
      </c>
      <c r="L175" s="38"/>
      <c r="M175" s="209" t="s">
        <v>1</v>
      </c>
      <c r="N175" s="210" t="s">
        <v>42</v>
      </c>
      <c r="O175" s="70"/>
      <c r="P175" s="211">
        <f>O175*H175</f>
        <v>0</v>
      </c>
      <c r="Q175" s="211">
        <v>0</v>
      </c>
      <c r="R175" s="211">
        <f>Q175*H175</f>
        <v>0</v>
      </c>
      <c r="S175" s="211">
        <v>0</v>
      </c>
      <c r="T175" s="212">
        <f>S175*H175</f>
        <v>0</v>
      </c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R175" s="213" t="s">
        <v>152</v>
      </c>
      <c r="AT175" s="213" t="s">
        <v>137</v>
      </c>
      <c r="AU175" s="213" t="s">
        <v>87</v>
      </c>
      <c r="AY175" s="16" t="s">
        <v>134</v>
      </c>
      <c r="BE175" s="214">
        <f>IF(N175="základní",J175,0)</f>
        <v>0</v>
      </c>
      <c r="BF175" s="214">
        <f>IF(N175="snížená",J175,0)</f>
        <v>0</v>
      </c>
      <c r="BG175" s="214">
        <f>IF(N175="zákl. přenesená",J175,0)</f>
        <v>0</v>
      </c>
      <c r="BH175" s="214">
        <f>IF(N175="sníž. přenesená",J175,0)</f>
        <v>0</v>
      </c>
      <c r="BI175" s="214">
        <f>IF(N175="nulová",J175,0)</f>
        <v>0</v>
      </c>
      <c r="BJ175" s="16" t="s">
        <v>85</v>
      </c>
      <c r="BK175" s="214">
        <f>ROUND(I175*H175,2)</f>
        <v>0</v>
      </c>
      <c r="BL175" s="16" t="s">
        <v>152</v>
      </c>
      <c r="BM175" s="213" t="s">
        <v>258</v>
      </c>
    </row>
    <row r="176" spans="1:65" s="2" customFormat="1" ht="39">
      <c r="A176" s="33"/>
      <c r="B176" s="34"/>
      <c r="C176" s="35"/>
      <c r="D176" s="215" t="s">
        <v>144</v>
      </c>
      <c r="E176" s="35"/>
      <c r="F176" s="216" t="s">
        <v>259</v>
      </c>
      <c r="G176" s="35"/>
      <c r="H176" s="35"/>
      <c r="I176" s="114"/>
      <c r="J176" s="35"/>
      <c r="K176" s="35"/>
      <c r="L176" s="38"/>
      <c r="M176" s="217"/>
      <c r="N176" s="218"/>
      <c r="O176" s="70"/>
      <c r="P176" s="70"/>
      <c r="Q176" s="70"/>
      <c r="R176" s="70"/>
      <c r="S176" s="70"/>
      <c r="T176" s="71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T176" s="16" t="s">
        <v>144</v>
      </c>
      <c r="AU176" s="16" t="s">
        <v>87</v>
      </c>
    </row>
    <row r="177" spans="1:65" s="2" customFormat="1" ht="19.5">
      <c r="A177" s="33"/>
      <c r="B177" s="34"/>
      <c r="C177" s="35"/>
      <c r="D177" s="215" t="s">
        <v>155</v>
      </c>
      <c r="E177" s="35"/>
      <c r="F177" s="219" t="s">
        <v>260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155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261</v>
      </c>
      <c r="G178" s="221"/>
      <c r="H178" s="224">
        <v>93.6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02" t="s">
        <v>262</v>
      </c>
      <c r="D179" s="202" t="s">
        <v>137</v>
      </c>
      <c r="E179" s="203" t="s">
        <v>263</v>
      </c>
      <c r="F179" s="204" t="s">
        <v>264</v>
      </c>
      <c r="G179" s="205" t="s">
        <v>265</v>
      </c>
      <c r="H179" s="206">
        <v>10</v>
      </c>
      <c r="I179" s="207"/>
      <c r="J179" s="208">
        <f>ROUND(I179*H179,2)</f>
        <v>0</v>
      </c>
      <c r="K179" s="204" t="s">
        <v>141</v>
      </c>
      <c r="L179" s="38"/>
      <c r="M179" s="209" t="s">
        <v>1</v>
      </c>
      <c r="N179" s="210" t="s">
        <v>42</v>
      </c>
      <c r="O179" s="70"/>
      <c r="P179" s="211">
        <f>O179*H179</f>
        <v>0</v>
      </c>
      <c r="Q179" s="211">
        <v>0</v>
      </c>
      <c r="R179" s="211">
        <f>Q179*H179</f>
        <v>0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152</v>
      </c>
      <c r="AT179" s="213" t="s">
        <v>137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266</v>
      </c>
    </row>
    <row r="180" spans="1:65" s="2" customFormat="1" ht="39">
      <c r="A180" s="33"/>
      <c r="B180" s="34"/>
      <c r="C180" s="35"/>
      <c r="D180" s="215" t="s">
        <v>144</v>
      </c>
      <c r="E180" s="35"/>
      <c r="F180" s="216" t="s">
        <v>267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2" customFormat="1" ht="21.75" customHeight="1">
      <c r="A181" s="33"/>
      <c r="B181" s="34"/>
      <c r="C181" s="202" t="s">
        <v>268</v>
      </c>
      <c r="D181" s="202" t="s">
        <v>137</v>
      </c>
      <c r="E181" s="203" t="s">
        <v>269</v>
      </c>
      <c r="F181" s="204" t="s">
        <v>270</v>
      </c>
      <c r="G181" s="205" t="s">
        <v>257</v>
      </c>
      <c r="H181" s="206">
        <v>1328</v>
      </c>
      <c r="I181" s="207"/>
      <c r="J181" s="208">
        <f>ROUND(I181*H181,2)</f>
        <v>0</v>
      </c>
      <c r="K181" s="204" t="s">
        <v>141</v>
      </c>
      <c r="L181" s="38"/>
      <c r="M181" s="209" t="s">
        <v>1</v>
      </c>
      <c r="N181" s="210" t="s">
        <v>42</v>
      </c>
      <c r="O181" s="70"/>
      <c r="P181" s="211">
        <f>O181*H181</f>
        <v>0</v>
      </c>
      <c r="Q181" s="211">
        <v>0</v>
      </c>
      <c r="R181" s="211">
        <f>Q181*H181</f>
        <v>0</v>
      </c>
      <c r="S181" s="211">
        <v>0</v>
      </c>
      <c r="T181" s="212">
        <f>S181*H181</f>
        <v>0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213" t="s">
        <v>152</v>
      </c>
      <c r="AT181" s="213" t="s">
        <v>137</v>
      </c>
      <c r="AU181" s="213" t="s">
        <v>87</v>
      </c>
      <c r="AY181" s="16" t="s">
        <v>134</v>
      </c>
      <c r="BE181" s="214">
        <f>IF(N181="základní",J181,0)</f>
        <v>0</v>
      </c>
      <c r="BF181" s="214">
        <f>IF(N181="snížená",J181,0)</f>
        <v>0</v>
      </c>
      <c r="BG181" s="214">
        <f>IF(N181="zákl. přenesená",J181,0)</f>
        <v>0</v>
      </c>
      <c r="BH181" s="214">
        <f>IF(N181="sníž. přenesená",J181,0)</f>
        <v>0</v>
      </c>
      <c r="BI181" s="214">
        <f>IF(N181="nulová",J181,0)</f>
        <v>0</v>
      </c>
      <c r="BJ181" s="16" t="s">
        <v>85</v>
      </c>
      <c r="BK181" s="214">
        <f>ROUND(I181*H181,2)</f>
        <v>0</v>
      </c>
      <c r="BL181" s="16" t="s">
        <v>152</v>
      </c>
      <c r="BM181" s="213" t="s">
        <v>271</v>
      </c>
    </row>
    <row r="182" spans="1:65" s="2" customFormat="1" ht="29.25">
      <c r="A182" s="33"/>
      <c r="B182" s="34"/>
      <c r="C182" s="35"/>
      <c r="D182" s="215" t="s">
        <v>144</v>
      </c>
      <c r="E182" s="35"/>
      <c r="F182" s="216" t="s">
        <v>272</v>
      </c>
      <c r="G182" s="35"/>
      <c r="H182" s="35"/>
      <c r="I182" s="114"/>
      <c r="J182" s="35"/>
      <c r="K182" s="35"/>
      <c r="L182" s="38"/>
      <c r="M182" s="217"/>
      <c r="N182" s="218"/>
      <c r="O182" s="70"/>
      <c r="P182" s="70"/>
      <c r="Q182" s="70"/>
      <c r="R182" s="70"/>
      <c r="S182" s="70"/>
      <c r="T182" s="71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T182" s="16" t="s">
        <v>144</v>
      </c>
      <c r="AU182" s="16" t="s">
        <v>87</v>
      </c>
    </row>
    <row r="183" spans="1:65" s="2" customFormat="1" ht="19.5">
      <c r="A183" s="33"/>
      <c r="B183" s="34"/>
      <c r="C183" s="35"/>
      <c r="D183" s="215" t="s">
        <v>155</v>
      </c>
      <c r="E183" s="35"/>
      <c r="F183" s="219" t="s">
        <v>273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155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274</v>
      </c>
      <c r="G184" s="221"/>
      <c r="H184" s="224">
        <v>1328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02" t="s">
        <v>275</v>
      </c>
      <c r="D185" s="202" t="s">
        <v>137</v>
      </c>
      <c r="E185" s="203" t="s">
        <v>276</v>
      </c>
      <c r="F185" s="204" t="s">
        <v>277</v>
      </c>
      <c r="G185" s="205" t="s">
        <v>257</v>
      </c>
      <c r="H185" s="206">
        <v>1328</v>
      </c>
      <c r="I185" s="207"/>
      <c r="J185" s="208">
        <f>ROUND(I185*H185,2)</f>
        <v>0</v>
      </c>
      <c r="K185" s="204" t="s">
        <v>141</v>
      </c>
      <c r="L185" s="38"/>
      <c r="M185" s="209" t="s">
        <v>1</v>
      </c>
      <c r="N185" s="210" t="s">
        <v>42</v>
      </c>
      <c r="O185" s="70"/>
      <c r="P185" s="211">
        <f>O185*H185</f>
        <v>0</v>
      </c>
      <c r="Q185" s="211">
        <v>0</v>
      </c>
      <c r="R185" s="211">
        <f>Q185*H185</f>
        <v>0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152</v>
      </c>
      <c r="AT185" s="213" t="s">
        <v>137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278</v>
      </c>
    </row>
    <row r="186" spans="1:65" s="2" customFormat="1" ht="29.25">
      <c r="A186" s="33"/>
      <c r="B186" s="34"/>
      <c r="C186" s="35"/>
      <c r="D186" s="215" t="s">
        <v>144</v>
      </c>
      <c r="E186" s="35"/>
      <c r="F186" s="216" t="s">
        <v>279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2" customFormat="1" ht="19.5">
      <c r="A187" s="33"/>
      <c r="B187" s="34"/>
      <c r="C187" s="35"/>
      <c r="D187" s="215" t="s">
        <v>155</v>
      </c>
      <c r="E187" s="35"/>
      <c r="F187" s="219" t="s">
        <v>273</v>
      </c>
      <c r="G187" s="35"/>
      <c r="H187" s="35"/>
      <c r="I187" s="114"/>
      <c r="J187" s="35"/>
      <c r="K187" s="35"/>
      <c r="L187" s="38"/>
      <c r="M187" s="217"/>
      <c r="N187" s="218"/>
      <c r="O187" s="70"/>
      <c r="P187" s="70"/>
      <c r="Q187" s="70"/>
      <c r="R187" s="70"/>
      <c r="S187" s="70"/>
      <c r="T187" s="71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T187" s="16" t="s">
        <v>155</v>
      </c>
      <c r="AU187" s="16" t="s">
        <v>87</v>
      </c>
    </row>
    <row r="188" spans="1:65" s="13" customFormat="1">
      <c r="B188" s="220"/>
      <c r="C188" s="221"/>
      <c r="D188" s="215" t="s">
        <v>166</v>
      </c>
      <c r="E188" s="222" t="s">
        <v>1</v>
      </c>
      <c r="F188" s="223" t="s">
        <v>274</v>
      </c>
      <c r="G188" s="221"/>
      <c r="H188" s="224">
        <v>1328</v>
      </c>
      <c r="I188" s="225"/>
      <c r="J188" s="221"/>
      <c r="K188" s="221"/>
      <c r="L188" s="226"/>
      <c r="M188" s="227"/>
      <c r="N188" s="228"/>
      <c r="O188" s="228"/>
      <c r="P188" s="228"/>
      <c r="Q188" s="228"/>
      <c r="R188" s="228"/>
      <c r="S188" s="228"/>
      <c r="T188" s="229"/>
      <c r="AT188" s="230" t="s">
        <v>166</v>
      </c>
      <c r="AU188" s="230" t="s">
        <v>87</v>
      </c>
      <c r="AV188" s="13" t="s">
        <v>87</v>
      </c>
      <c r="AW188" s="13" t="s">
        <v>34</v>
      </c>
      <c r="AX188" s="13" t="s">
        <v>85</v>
      </c>
      <c r="AY188" s="230" t="s">
        <v>134</v>
      </c>
    </row>
    <row r="189" spans="1:65" s="2" customFormat="1" ht="21.75" customHeight="1">
      <c r="A189" s="33"/>
      <c r="B189" s="34"/>
      <c r="C189" s="202" t="s">
        <v>280</v>
      </c>
      <c r="D189" s="202" t="s">
        <v>137</v>
      </c>
      <c r="E189" s="203" t="s">
        <v>281</v>
      </c>
      <c r="F189" s="204" t="s">
        <v>282</v>
      </c>
      <c r="G189" s="205" t="s">
        <v>140</v>
      </c>
      <c r="H189" s="206">
        <v>80</v>
      </c>
      <c r="I189" s="207"/>
      <c r="J189" s="208">
        <f>ROUND(I189*H189,2)</f>
        <v>0</v>
      </c>
      <c r="K189" s="204" t="s">
        <v>141</v>
      </c>
      <c r="L189" s="38"/>
      <c r="M189" s="209" t="s">
        <v>1</v>
      </c>
      <c r="N189" s="210" t="s">
        <v>42</v>
      </c>
      <c r="O189" s="70"/>
      <c r="P189" s="211">
        <f>O189*H189</f>
        <v>0</v>
      </c>
      <c r="Q189" s="211">
        <v>0</v>
      </c>
      <c r="R189" s="211">
        <f>Q189*H189</f>
        <v>0</v>
      </c>
      <c r="S189" s="211">
        <v>0</v>
      </c>
      <c r="T189" s="212">
        <f>S189*H189</f>
        <v>0</v>
      </c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R189" s="213" t="s">
        <v>152</v>
      </c>
      <c r="AT189" s="213" t="s">
        <v>137</v>
      </c>
      <c r="AU189" s="213" t="s">
        <v>87</v>
      </c>
      <c r="AY189" s="16" t="s">
        <v>134</v>
      </c>
      <c r="BE189" s="214">
        <f>IF(N189="základní",J189,0)</f>
        <v>0</v>
      </c>
      <c r="BF189" s="214">
        <f>IF(N189="snížená",J189,0)</f>
        <v>0</v>
      </c>
      <c r="BG189" s="214">
        <f>IF(N189="zákl. přenesená",J189,0)</f>
        <v>0</v>
      </c>
      <c r="BH189" s="214">
        <f>IF(N189="sníž. přenesená",J189,0)</f>
        <v>0</v>
      </c>
      <c r="BI189" s="214">
        <f>IF(N189="nulová",J189,0)</f>
        <v>0</v>
      </c>
      <c r="BJ189" s="16" t="s">
        <v>85</v>
      </c>
      <c r="BK189" s="214">
        <f>ROUND(I189*H189,2)</f>
        <v>0</v>
      </c>
      <c r="BL189" s="16" t="s">
        <v>152</v>
      </c>
      <c r="BM189" s="213" t="s">
        <v>283</v>
      </c>
    </row>
    <row r="190" spans="1:65" s="2" customFormat="1" ht="48.75">
      <c r="A190" s="33"/>
      <c r="B190" s="34"/>
      <c r="C190" s="35"/>
      <c r="D190" s="215" t="s">
        <v>144</v>
      </c>
      <c r="E190" s="35"/>
      <c r="F190" s="216" t="s">
        <v>284</v>
      </c>
      <c r="G190" s="35"/>
      <c r="H190" s="35"/>
      <c r="I190" s="114"/>
      <c r="J190" s="35"/>
      <c r="K190" s="35"/>
      <c r="L190" s="38"/>
      <c r="M190" s="217"/>
      <c r="N190" s="218"/>
      <c r="O190" s="70"/>
      <c r="P190" s="70"/>
      <c r="Q190" s="70"/>
      <c r="R190" s="70"/>
      <c r="S190" s="70"/>
      <c r="T190" s="71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T190" s="16" t="s">
        <v>144</v>
      </c>
      <c r="AU190" s="16" t="s">
        <v>87</v>
      </c>
    </row>
    <row r="191" spans="1:65" s="2" customFormat="1" ht="19.5">
      <c r="A191" s="33"/>
      <c r="B191" s="34"/>
      <c r="C191" s="35"/>
      <c r="D191" s="215" t="s">
        <v>155</v>
      </c>
      <c r="E191" s="35"/>
      <c r="F191" s="219" t="s">
        <v>156</v>
      </c>
      <c r="G191" s="35"/>
      <c r="H191" s="35"/>
      <c r="I191" s="114"/>
      <c r="J191" s="35"/>
      <c r="K191" s="35"/>
      <c r="L191" s="38"/>
      <c r="M191" s="217"/>
      <c r="N191" s="218"/>
      <c r="O191" s="70"/>
      <c r="P191" s="70"/>
      <c r="Q191" s="70"/>
      <c r="R191" s="70"/>
      <c r="S191" s="70"/>
      <c r="T191" s="71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T191" s="16" t="s">
        <v>155</v>
      </c>
      <c r="AU191" s="16" t="s">
        <v>87</v>
      </c>
    </row>
    <row r="192" spans="1:65" s="2" customFormat="1" ht="21.75" customHeight="1">
      <c r="A192" s="33"/>
      <c r="B192" s="34"/>
      <c r="C192" s="202" t="s">
        <v>285</v>
      </c>
      <c r="D192" s="202" t="s">
        <v>137</v>
      </c>
      <c r="E192" s="203" t="s">
        <v>286</v>
      </c>
      <c r="F192" s="204" t="s">
        <v>287</v>
      </c>
      <c r="G192" s="205" t="s">
        <v>241</v>
      </c>
      <c r="H192" s="206">
        <v>0.3</v>
      </c>
      <c r="I192" s="207"/>
      <c r="J192" s="208">
        <f>ROUND(I192*H192,2)</f>
        <v>0</v>
      </c>
      <c r="K192" s="204" t="s">
        <v>141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152</v>
      </c>
      <c r="AT192" s="213" t="s">
        <v>137</v>
      </c>
      <c r="AU192" s="213" t="s">
        <v>87</v>
      </c>
      <c r="AY192" s="16" t="s">
        <v>134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152</v>
      </c>
      <c r="BM192" s="213" t="s">
        <v>288</v>
      </c>
    </row>
    <row r="193" spans="1:65" s="2" customFormat="1" ht="39">
      <c r="A193" s="33"/>
      <c r="B193" s="34"/>
      <c r="C193" s="35"/>
      <c r="D193" s="215" t="s">
        <v>144</v>
      </c>
      <c r="E193" s="35"/>
      <c r="F193" s="216" t="s">
        <v>289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144</v>
      </c>
      <c r="AU193" s="16" t="s">
        <v>87</v>
      </c>
    </row>
    <row r="194" spans="1:65" s="2" customFormat="1" ht="19.5">
      <c r="A194" s="33"/>
      <c r="B194" s="34"/>
      <c r="C194" s="35"/>
      <c r="D194" s="215" t="s">
        <v>155</v>
      </c>
      <c r="E194" s="35"/>
      <c r="F194" s="219" t="s">
        <v>249</v>
      </c>
      <c r="G194" s="35"/>
      <c r="H194" s="35"/>
      <c r="I194" s="114"/>
      <c r="J194" s="35"/>
      <c r="K194" s="35"/>
      <c r="L194" s="38"/>
      <c r="M194" s="217"/>
      <c r="N194" s="218"/>
      <c r="O194" s="70"/>
      <c r="P194" s="70"/>
      <c r="Q194" s="70"/>
      <c r="R194" s="70"/>
      <c r="S194" s="70"/>
      <c r="T194" s="71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T194" s="16" t="s">
        <v>155</v>
      </c>
      <c r="AU194" s="16" t="s">
        <v>87</v>
      </c>
    </row>
    <row r="195" spans="1:65" s="2" customFormat="1" ht="21.75" customHeight="1">
      <c r="A195" s="33"/>
      <c r="B195" s="34"/>
      <c r="C195" s="202" t="s">
        <v>290</v>
      </c>
      <c r="D195" s="202" t="s">
        <v>137</v>
      </c>
      <c r="E195" s="203" t="s">
        <v>291</v>
      </c>
      <c r="F195" s="204" t="s">
        <v>292</v>
      </c>
      <c r="G195" s="205" t="s">
        <v>241</v>
      </c>
      <c r="H195" s="206">
        <v>0.2</v>
      </c>
      <c r="I195" s="207"/>
      <c r="J195" s="208">
        <f>ROUND(I195*H195,2)</f>
        <v>0</v>
      </c>
      <c r="K195" s="204" t="s">
        <v>141</v>
      </c>
      <c r="L195" s="38"/>
      <c r="M195" s="209" t="s">
        <v>1</v>
      </c>
      <c r="N195" s="210" t="s">
        <v>42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152</v>
      </c>
      <c r="AT195" s="213" t="s">
        <v>137</v>
      </c>
      <c r="AU195" s="213" t="s">
        <v>87</v>
      </c>
      <c r="AY195" s="16" t="s">
        <v>134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152</v>
      </c>
      <c r="BM195" s="213" t="s">
        <v>293</v>
      </c>
    </row>
    <row r="196" spans="1:65" s="2" customFormat="1" ht="39">
      <c r="A196" s="33"/>
      <c r="B196" s="34"/>
      <c r="C196" s="35"/>
      <c r="D196" s="215" t="s">
        <v>144</v>
      </c>
      <c r="E196" s="35"/>
      <c r="F196" s="216" t="s">
        <v>294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144</v>
      </c>
      <c r="AU196" s="16" t="s">
        <v>87</v>
      </c>
    </row>
    <row r="197" spans="1:65" s="2" customFormat="1" ht="19.5">
      <c r="A197" s="33"/>
      <c r="B197" s="34"/>
      <c r="C197" s="35"/>
      <c r="D197" s="215" t="s">
        <v>155</v>
      </c>
      <c r="E197" s="35"/>
      <c r="F197" s="219" t="s">
        <v>249</v>
      </c>
      <c r="G197" s="35"/>
      <c r="H197" s="35"/>
      <c r="I197" s="114"/>
      <c r="J197" s="35"/>
      <c r="K197" s="35"/>
      <c r="L197" s="38"/>
      <c r="M197" s="217"/>
      <c r="N197" s="218"/>
      <c r="O197" s="70"/>
      <c r="P197" s="70"/>
      <c r="Q197" s="70"/>
      <c r="R197" s="70"/>
      <c r="S197" s="70"/>
      <c r="T197" s="71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T197" s="16" t="s">
        <v>155</v>
      </c>
      <c r="AU197" s="16" t="s">
        <v>87</v>
      </c>
    </row>
    <row r="198" spans="1:65" s="2" customFormat="1" ht="21.75" customHeight="1">
      <c r="A198" s="33"/>
      <c r="B198" s="34"/>
      <c r="C198" s="202" t="s">
        <v>295</v>
      </c>
      <c r="D198" s="202" t="s">
        <v>137</v>
      </c>
      <c r="E198" s="203" t="s">
        <v>169</v>
      </c>
      <c r="F198" s="204" t="s">
        <v>170</v>
      </c>
      <c r="G198" s="205" t="s">
        <v>163</v>
      </c>
      <c r="H198" s="206">
        <v>70</v>
      </c>
      <c r="I198" s="207"/>
      <c r="J198" s="208">
        <f>ROUND(I198*H198,2)</f>
        <v>0</v>
      </c>
      <c r="K198" s="204" t="s">
        <v>141</v>
      </c>
      <c r="L198" s="38"/>
      <c r="M198" s="209" t="s">
        <v>1</v>
      </c>
      <c r="N198" s="210" t="s">
        <v>42</v>
      </c>
      <c r="O198" s="70"/>
      <c r="P198" s="211">
        <f>O198*H198</f>
        <v>0</v>
      </c>
      <c r="Q198" s="211">
        <v>0</v>
      </c>
      <c r="R198" s="211">
        <f>Q198*H198</f>
        <v>0</v>
      </c>
      <c r="S198" s="211">
        <v>0</v>
      </c>
      <c r="T198" s="212">
        <f>S198*H198</f>
        <v>0</v>
      </c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R198" s="213" t="s">
        <v>152</v>
      </c>
      <c r="AT198" s="213" t="s">
        <v>137</v>
      </c>
      <c r="AU198" s="213" t="s">
        <v>87</v>
      </c>
      <c r="AY198" s="16" t="s">
        <v>134</v>
      </c>
      <c r="BE198" s="214">
        <f>IF(N198="základní",J198,0)</f>
        <v>0</v>
      </c>
      <c r="BF198" s="214">
        <f>IF(N198="snížená",J198,0)</f>
        <v>0</v>
      </c>
      <c r="BG198" s="214">
        <f>IF(N198="zákl. přenesená",J198,0)</f>
        <v>0</v>
      </c>
      <c r="BH198" s="214">
        <f>IF(N198="sníž. přenesená",J198,0)</f>
        <v>0</v>
      </c>
      <c r="BI198" s="214">
        <f>IF(N198="nulová",J198,0)</f>
        <v>0</v>
      </c>
      <c r="BJ198" s="16" t="s">
        <v>85</v>
      </c>
      <c r="BK198" s="214">
        <f>ROUND(I198*H198,2)</f>
        <v>0</v>
      </c>
      <c r="BL198" s="16" t="s">
        <v>152</v>
      </c>
      <c r="BM198" s="213" t="s">
        <v>296</v>
      </c>
    </row>
    <row r="199" spans="1:65" s="2" customFormat="1" ht="19.5">
      <c r="A199" s="33"/>
      <c r="B199" s="34"/>
      <c r="C199" s="35"/>
      <c r="D199" s="215" t="s">
        <v>144</v>
      </c>
      <c r="E199" s="35"/>
      <c r="F199" s="216" t="s">
        <v>172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144</v>
      </c>
      <c r="AU199" s="16" t="s">
        <v>87</v>
      </c>
    </row>
    <row r="200" spans="1:65" s="2" customFormat="1" ht="21.75" customHeight="1">
      <c r="A200" s="33"/>
      <c r="B200" s="34"/>
      <c r="C200" s="202" t="s">
        <v>297</v>
      </c>
      <c r="D200" s="202" t="s">
        <v>137</v>
      </c>
      <c r="E200" s="203" t="s">
        <v>298</v>
      </c>
      <c r="F200" s="204" t="s">
        <v>299</v>
      </c>
      <c r="G200" s="205" t="s">
        <v>241</v>
      </c>
      <c r="H200" s="206">
        <v>0.73</v>
      </c>
      <c r="I200" s="207"/>
      <c r="J200" s="208">
        <f>ROUND(I200*H200,2)</f>
        <v>0</v>
      </c>
      <c r="K200" s="204" t="s">
        <v>141</v>
      </c>
      <c r="L200" s="38"/>
      <c r="M200" s="209" t="s">
        <v>1</v>
      </c>
      <c r="N200" s="210" t="s">
        <v>42</v>
      </c>
      <c r="O200" s="70"/>
      <c r="P200" s="211">
        <f>O200*H200</f>
        <v>0</v>
      </c>
      <c r="Q200" s="211">
        <v>0</v>
      </c>
      <c r="R200" s="211">
        <f>Q200*H200</f>
        <v>0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152</v>
      </c>
      <c r="AT200" s="213" t="s">
        <v>137</v>
      </c>
      <c r="AU200" s="213" t="s">
        <v>87</v>
      </c>
      <c r="AY200" s="16" t="s">
        <v>134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152</v>
      </c>
      <c r="BM200" s="213" t="s">
        <v>300</v>
      </c>
    </row>
    <row r="201" spans="1:65" s="2" customFormat="1" ht="19.5">
      <c r="A201" s="33"/>
      <c r="B201" s="34"/>
      <c r="C201" s="35"/>
      <c r="D201" s="215" t="s">
        <v>144</v>
      </c>
      <c r="E201" s="35"/>
      <c r="F201" s="216" t="s">
        <v>301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144</v>
      </c>
      <c r="AU201" s="16" t="s">
        <v>87</v>
      </c>
    </row>
    <row r="202" spans="1:65" s="2" customFormat="1" ht="19.5">
      <c r="A202" s="33"/>
      <c r="B202" s="34"/>
      <c r="C202" s="35"/>
      <c r="D202" s="215" t="s">
        <v>155</v>
      </c>
      <c r="E202" s="35"/>
      <c r="F202" s="219" t="s">
        <v>249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155</v>
      </c>
      <c r="AU202" s="16" t="s">
        <v>87</v>
      </c>
    </row>
    <row r="203" spans="1:65" s="2" customFormat="1" ht="21.75" customHeight="1">
      <c r="A203" s="33"/>
      <c r="B203" s="34"/>
      <c r="C203" s="202" t="s">
        <v>302</v>
      </c>
      <c r="D203" s="202" t="s">
        <v>137</v>
      </c>
      <c r="E203" s="203" t="s">
        <v>303</v>
      </c>
      <c r="F203" s="204" t="s">
        <v>304</v>
      </c>
      <c r="G203" s="205" t="s">
        <v>257</v>
      </c>
      <c r="H203" s="206">
        <v>93.6</v>
      </c>
      <c r="I203" s="207"/>
      <c r="J203" s="208">
        <f>ROUND(I203*H203,2)</f>
        <v>0</v>
      </c>
      <c r="K203" s="204" t="s">
        <v>141</v>
      </c>
      <c r="L203" s="38"/>
      <c r="M203" s="209" t="s">
        <v>1</v>
      </c>
      <c r="N203" s="210" t="s">
        <v>42</v>
      </c>
      <c r="O203" s="70"/>
      <c r="P203" s="211">
        <f>O203*H203</f>
        <v>0</v>
      </c>
      <c r="Q203" s="211">
        <v>0</v>
      </c>
      <c r="R203" s="211">
        <f>Q203*H203</f>
        <v>0</v>
      </c>
      <c r="S203" s="211">
        <v>0</v>
      </c>
      <c r="T203" s="212">
        <f>S203*H203</f>
        <v>0</v>
      </c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R203" s="213" t="s">
        <v>152</v>
      </c>
      <c r="AT203" s="213" t="s">
        <v>137</v>
      </c>
      <c r="AU203" s="213" t="s">
        <v>87</v>
      </c>
      <c r="AY203" s="16" t="s">
        <v>134</v>
      </c>
      <c r="BE203" s="214">
        <f>IF(N203="základní",J203,0)</f>
        <v>0</v>
      </c>
      <c r="BF203" s="214">
        <f>IF(N203="snížená",J203,0)</f>
        <v>0</v>
      </c>
      <c r="BG203" s="214">
        <f>IF(N203="zákl. přenesená",J203,0)</f>
        <v>0</v>
      </c>
      <c r="BH203" s="214">
        <f>IF(N203="sníž. přenesená",J203,0)</f>
        <v>0</v>
      </c>
      <c r="BI203" s="214">
        <f>IF(N203="nulová",J203,0)</f>
        <v>0</v>
      </c>
      <c r="BJ203" s="16" t="s">
        <v>85</v>
      </c>
      <c r="BK203" s="214">
        <f>ROUND(I203*H203,2)</f>
        <v>0</v>
      </c>
      <c r="BL203" s="16" t="s">
        <v>152</v>
      </c>
      <c r="BM203" s="213" t="s">
        <v>305</v>
      </c>
    </row>
    <row r="204" spans="1:65" s="2" customFormat="1" ht="19.5">
      <c r="A204" s="33"/>
      <c r="B204" s="34"/>
      <c r="C204" s="35"/>
      <c r="D204" s="215" t="s">
        <v>144</v>
      </c>
      <c r="E204" s="35"/>
      <c r="F204" s="216" t="s">
        <v>306</v>
      </c>
      <c r="G204" s="35"/>
      <c r="H204" s="35"/>
      <c r="I204" s="114"/>
      <c r="J204" s="35"/>
      <c r="K204" s="35"/>
      <c r="L204" s="38"/>
      <c r="M204" s="217"/>
      <c r="N204" s="218"/>
      <c r="O204" s="70"/>
      <c r="P204" s="70"/>
      <c r="Q204" s="70"/>
      <c r="R204" s="70"/>
      <c r="S204" s="70"/>
      <c r="T204" s="71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T204" s="16" t="s">
        <v>144</v>
      </c>
      <c r="AU204" s="16" t="s">
        <v>87</v>
      </c>
    </row>
    <row r="205" spans="1:65" s="13" customFormat="1">
      <c r="B205" s="220"/>
      <c r="C205" s="221"/>
      <c r="D205" s="215" t="s">
        <v>166</v>
      </c>
      <c r="E205" s="222" t="s">
        <v>1</v>
      </c>
      <c r="F205" s="223" t="s">
        <v>261</v>
      </c>
      <c r="G205" s="221"/>
      <c r="H205" s="224">
        <v>93.6</v>
      </c>
      <c r="I205" s="225"/>
      <c r="J205" s="221"/>
      <c r="K205" s="221"/>
      <c r="L205" s="226"/>
      <c r="M205" s="227"/>
      <c r="N205" s="228"/>
      <c r="O205" s="228"/>
      <c r="P205" s="228"/>
      <c r="Q205" s="228"/>
      <c r="R205" s="228"/>
      <c r="S205" s="228"/>
      <c r="T205" s="229"/>
      <c r="AT205" s="230" t="s">
        <v>166</v>
      </c>
      <c r="AU205" s="230" t="s">
        <v>87</v>
      </c>
      <c r="AV205" s="13" t="s">
        <v>87</v>
      </c>
      <c r="AW205" s="13" t="s">
        <v>34</v>
      </c>
      <c r="AX205" s="13" t="s">
        <v>85</v>
      </c>
      <c r="AY205" s="230" t="s">
        <v>134</v>
      </c>
    </row>
    <row r="206" spans="1:65" s="2" customFormat="1" ht="21.75" customHeight="1">
      <c r="A206" s="33"/>
      <c r="B206" s="34"/>
      <c r="C206" s="202" t="s">
        <v>307</v>
      </c>
      <c r="D206" s="202" t="s">
        <v>137</v>
      </c>
      <c r="E206" s="203" t="s">
        <v>308</v>
      </c>
      <c r="F206" s="204" t="s">
        <v>309</v>
      </c>
      <c r="G206" s="205" t="s">
        <v>163</v>
      </c>
      <c r="H206" s="206">
        <v>122.4</v>
      </c>
      <c r="I206" s="207"/>
      <c r="J206" s="208">
        <f>ROUND(I206*H206,2)</f>
        <v>0</v>
      </c>
      <c r="K206" s="204" t="s">
        <v>141</v>
      </c>
      <c r="L206" s="38"/>
      <c r="M206" s="209" t="s">
        <v>1</v>
      </c>
      <c r="N206" s="210" t="s">
        <v>42</v>
      </c>
      <c r="O206" s="70"/>
      <c r="P206" s="211">
        <f>O206*H206</f>
        <v>0</v>
      </c>
      <c r="Q206" s="211">
        <v>0</v>
      </c>
      <c r="R206" s="211">
        <f>Q206*H206</f>
        <v>0</v>
      </c>
      <c r="S206" s="211">
        <v>0</v>
      </c>
      <c r="T206" s="212">
        <f>S206*H206</f>
        <v>0</v>
      </c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R206" s="213" t="s">
        <v>152</v>
      </c>
      <c r="AT206" s="213" t="s">
        <v>137</v>
      </c>
      <c r="AU206" s="213" t="s">
        <v>87</v>
      </c>
      <c r="AY206" s="16" t="s">
        <v>134</v>
      </c>
      <c r="BE206" s="214">
        <f>IF(N206="základní",J206,0)</f>
        <v>0</v>
      </c>
      <c r="BF206" s="214">
        <f>IF(N206="snížená",J206,0)</f>
        <v>0</v>
      </c>
      <c r="BG206" s="214">
        <f>IF(N206="zákl. přenesená",J206,0)</f>
        <v>0</v>
      </c>
      <c r="BH206" s="214">
        <f>IF(N206="sníž. přenesená",J206,0)</f>
        <v>0</v>
      </c>
      <c r="BI206" s="214">
        <f>IF(N206="nulová",J206,0)</f>
        <v>0</v>
      </c>
      <c r="BJ206" s="16" t="s">
        <v>85</v>
      </c>
      <c r="BK206" s="214">
        <f>ROUND(I206*H206,2)</f>
        <v>0</v>
      </c>
      <c r="BL206" s="16" t="s">
        <v>152</v>
      </c>
      <c r="BM206" s="213" t="s">
        <v>310</v>
      </c>
    </row>
    <row r="207" spans="1:65" s="2" customFormat="1" ht="29.25">
      <c r="A207" s="33"/>
      <c r="B207" s="34"/>
      <c r="C207" s="35"/>
      <c r="D207" s="215" t="s">
        <v>144</v>
      </c>
      <c r="E207" s="35"/>
      <c r="F207" s="216" t="s">
        <v>311</v>
      </c>
      <c r="G207" s="35"/>
      <c r="H207" s="35"/>
      <c r="I207" s="114"/>
      <c r="J207" s="35"/>
      <c r="K207" s="35"/>
      <c r="L207" s="38"/>
      <c r="M207" s="217"/>
      <c r="N207" s="218"/>
      <c r="O207" s="70"/>
      <c r="P207" s="70"/>
      <c r="Q207" s="70"/>
      <c r="R207" s="70"/>
      <c r="S207" s="70"/>
      <c r="T207" s="71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T207" s="16" t="s">
        <v>144</v>
      </c>
      <c r="AU207" s="16" t="s">
        <v>87</v>
      </c>
    </row>
    <row r="208" spans="1:65" s="13" customFormat="1">
      <c r="B208" s="220"/>
      <c r="C208" s="221"/>
      <c r="D208" s="215" t="s">
        <v>166</v>
      </c>
      <c r="E208" s="222" t="s">
        <v>1</v>
      </c>
      <c r="F208" s="223" t="s">
        <v>312</v>
      </c>
      <c r="G208" s="221"/>
      <c r="H208" s="224">
        <v>122.4</v>
      </c>
      <c r="I208" s="225"/>
      <c r="J208" s="221"/>
      <c r="K208" s="221"/>
      <c r="L208" s="226"/>
      <c r="M208" s="227"/>
      <c r="N208" s="228"/>
      <c r="O208" s="228"/>
      <c r="P208" s="228"/>
      <c r="Q208" s="228"/>
      <c r="R208" s="228"/>
      <c r="S208" s="228"/>
      <c r="T208" s="229"/>
      <c r="AT208" s="230" t="s">
        <v>166</v>
      </c>
      <c r="AU208" s="230" t="s">
        <v>87</v>
      </c>
      <c r="AV208" s="13" t="s">
        <v>87</v>
      </c>
      <c r="AW208" s="13" t="s">
        <v>34</v>
      </c>
      <c r="AX208" s="13" t="s">
        <v>85</v>
      </c>
      <c r="AY208" s="230" t="s">
        <v>134</v>
      </c>
    </row>
    <row r="209" spans="1:65" s="2" customFormat="1" ht="21.75" customHeight="1">
      <c r="A209" s="33"/>
      <c r="B209" s="34"/>
      <c r="C209" s="202" t="s">
        <v>313</v>
      </c>
      <c r="D209" s="202" t="s">
        <v>137</v>
      </c>
      <c r="E209" s="203" t="s">
        <v>314</v>
      </c>
      <c r="F209" s="204" t="s">
        <v>315</v>
      </c>
      <c r="G209" s="205" t="s">
        <v>187</v>
      </c>
      <c r="H209" s="206">
        <v>1224</v>
      </c>
      <c r="I209" s="207"/>
      <c r="J209" s="208">
        <f>ROUND(I209*H209,2)</f>
        <v>0</v>
      </c>
      <c r="K209" s="204" t="s">
        <v>141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152</v>
      </c>
      <c r="AT209" s="213" t="s">
        <v>137</v>
      </c>
      <c r="AU209" s="213" t="s">
        <v>87</v>
      </c>
      <c r="AY209" s="16" t="s">
        <v>134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152</v>
      </c>
      <c r="BM209" s="213" t="s">
        <v>316</v>
      </c>
    </row>
    <row r="210" spans="1:65" s="2" customFormat="1" ht="29.25">
      <c r="A210" s="33"/>
      <c r="B210" s="34"/>
      <c r="C210" s="35"/>
      <c r="D210" s="215" t="s">
        <v>144</v>
      </c>
      <c r="E210" s="35"/>
      <c r="F210" s="216" t="s">
        <v>317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144</v>
      </c>
      <c r="AU210" s="16" t="s">
        <v>87</v>
      </c>
    </row>
    <row r="211" spans="1:65" s="13" customFormat="1">
      <c r="B211" s="220"/>
      <c r="C211" s="221"/>
      <c r="D211" s="215" t="s">
        <v>166</v>
      </c>
      <c r="E211" s="222" t="s">
        <v>1</v>
      </c>
      <c r="F211" s="223" t="s">
        <v>318</v>
      </c>
      <c r="G211" s="221"/>
      <c r="H211" s="224">
        <v>1224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166</v>
      </c>
      <c r="AU211" s="230" t="s">
        <v>87</v>
      </c>
      <c r="AV211" s="13" t="s">
        <v>87</v>
      </c>
      <c r="AW211" s="13" t="s">
        <v>34</v>
      </c>
      <c r="AX211" s="13" t="s">
        <v>85</v>
      </c>
      <c r="AY211" s="230" t="s">
        <v>134</v>
      </c>
    </row>
    <row r="212" spans="1:65" s="2" customFormat="1" ht="21.75" customHeight="1">
      <c r="A212" s="33"/>
      <c r="B212" s="34"/>
      <c r="C212" s="202" t="s">
        <v>319</v>
      </c>
      <c r="D212" s="202" t="s">
        <v>137</v>
      </c>
      <c r="E212" s="203" t="s">
        <v>320</v>
      </c>
      <c r="F212" s="204" t="s">
        <v>321</v>
      </c>
      <c r="G212" s="205" t="s">
        <v>241</v>
      </c>
      <c r="H212" s="206">
        <v>0.20799999999999999</v>
      </c>
      <c r="I212" s="207"/>
      <c r="J212" s="208">
        <f>ROUND(I212*H212,2)</f>
        <v>0</v>
      </c>
      <c r="K212" s="204" t="s">
        <v>141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152</v>
      </c>
      <c r="AT212" s="213" t="s">
        <v>137</v>
      </c>
      <c r="AU212" s="213" t="s">
        <v>87</v>
      </c>
      <c r="AY212" s="16" t="s">
        <v>134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152</v>
      </c>
      <c r="BM212" s="213" t="s">
        <v>322</v>
      </c>
    </row>
    <row r="213" spans="1:65" s="2" customFormat="1" ht="29.25">
      <c r="A213" s="33"/>
      <c r="B213" s="34"/>
      <c r="C213" s="35"/>
      <c r="D213" s="215" t="s">
        <v>144</v>
      </c>
      <c r="E213" s="35"/>
      <c r="F213" s="216" t="s">
        <v>323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144</v>
      </c>
      <c r="AU213" s="16" t="s">
        <v>87</v>
      </c>
    </row>
    <row r="214" spans="1:65" s="2" customFormat="1" ht="21.75" customHeight="1">
      <c r="A214" s="33"/>
      <c r="B214" s="34"/>
      <c r="C214" s="202" t="s">
        <v>324</v>
      </c>
      <c r="D214" s="202" t="s">
        <v>137</v>
      </c>
      <c r="E214" s="203" t="s">
        <v>325</v>
      </c>
      <c r="F214" s="204" t="s">
        <v>326</v>
      </c>
      <c r="G214" s="205" t="s">
        <v>241</v>
      </c>
      <c r="H214" s="206">
        <v>7.2999999999999995E-2</v>
      </c>
      <c r="I214" s="207"/>
      <c r="J214" s="208">
        <f>ROUND(I214*H214,2)</f>
        <v>0</v>
      </c>
      <c r="K214" s="204" t="s">
        <v>141</v>
      </c>
      <c r="L214" s="38"/>
      <c r="M214" s="209" t="s">
        <v>1</v>
      </c>
      <c r="N214" s="210" t="s">
        <v>42</v>
      </c>
      <c r="O214" s="70"/>
      <c r="P214" s="211">
        <f>O214*H214</f>
        <v>0</v>
      </c>
      <c r="Q214" s="211">
        <v>0</v>
      </c>
      <c r="R214" s="211">
        <f>Q214*H214</f>
        <v>0</v>
      </c>
      <c r="S214" s="211">
        <v>0</v>
      </c>
      <c r="T214" s="212">
        <f>S214*H214</f>
        <v>0</v>
      </c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R214" s="213" t="s">
        <v>152</v>
      </c>
      <c r="AT214" s="213" t="s">
        <v>137</v>
      </c>
      <c r="AU214" s="213" t="s">
        <v>87</v>
      </c>
      <c r="AY214" s="16" t="s">
        <v>134</v>
      </c>
      <c r="BE214" s="214">
        <f>IF(N214="základní",J214,0)</f>
        <v>0</v>
      </c>
      <c r="BF214" s="214">
        <f>IF(N214="snížená",J214,0)</f>
        <v>0</v>
      </c>
      <c r="BG214" s="214">
        <f>IF(N214="zákl. přenesená",J214,0)</f>
        <v>0</v>
      </c>
      <c r="BH214" s="214">
        <f>IF(N214="sníž. přenesená",J214,0)</f>
        <v>0</v>
      </c>
      <c r="BI214" s="214">
        <f>IF(N214="nulová",J214,0)</f>
        <v>0</v>
      </c>
      <c r="BJ214" s="16" t="s">
        <v>85</v>
      </c>
      <c r="BK214" s="214">
        <f>ROUND(I214*H214,2)</f>
        <v>0</v>
      </c>
      <c r="BL214" s="16" t="s">
        <v>152</v>
      </c>
      <c r="BM214" s="213" t="s">
        <v>327</v>
      </c>
    </row>
    <row r="215" spans="1:65" s="2" customFormat="1" ht="29.25">
      <c r="A215" s="33"/>
      <c r="B215" s="34"/>
      <c r="C215" s="35"/>
      <c r="D215" s="215" t="s">
        <v>144</v>
      </c>
      <c r="E215" s="35"/>
      <c r="F215" s="216" t="s">
        <v>328</v>
      </c>
      <c r="G215" s="35"/>
      <c r="H215" s="35"/>
      <c r="I215" s="114"/>
      <c r="J215" s="35"/>
      <c r="K215" s="35"/>
      <c r="L215" s="38"/>
      <c r="M215" s="217"/>
      <c r="N215" s="218"/>
      <c r="O215" s="70"/>
      <c r="P215" s="70"/>
      <c r="Q215" s="70"/>
      <c r="R215" s="70"/>
      <c r="S215" s="70"/>
      <c r="T215" s="71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T215" s="16" t="s">
        <v>144</v>
      </c>
      <c r="AU215" s="16" t="s">
        <v>87</v>
      </c>
    </row>
    <row r="216" spans="1:65" s="2" customFormat="1" ht="21.75" customHeight="1">
      <c r="A216" s="33"/>
      <c r="B216" s="34"/>
      <c r="C216" s="231" t="s">
        <v>329</v>
      </c>
      <c r="D216" s="231" t="s">
        <v>330</v>
      </c>
      <c r="E216" s="232" t="s">
        <v>331</v>
      </c>
      <c r="F216" s="233" t="s">
        <v>332</v>
      </c>
      <c r="G216" s="234" t="s">
        <v>217</v>
      </c>
      <c r="H216" s="235">
        <v>500.113</v>
      </c>
      <c r="I216" s="236"/>
      <c r="J216" s="237">
        <f>ROUND(I216*H216,2)</f>
        <v>0</v>
      </c>
      <c r="K216" s="233" t="s">
        <v>141</v>
      </c>
      <c r="L216" s="238"/>
      <c r="M216" s="239" t="s">
        <v>1</v>
      </c>
      <c r="N216" s="240" t="s">
        <v>42</v>
      </c>
      <c r="O216" s="70"/>
      <c r="P216" s="211">
        <f>O216*H216</f>
        <v>0</v>
      </c>
      <c r="Q216" s="211">
        <v>1</v>
      </c>
      <c r="R216" s="211">
        <f>Q216*H216</f>
        <v>500.113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178</v>
      </c>
      <c r="AT216" s="213" t="s">
        <v>330</v>
      </c>
      <c r="AU216" s="213" t="s">
        <v>87</v>
      </c>
      <c r="AY216" s="16" t="s">
        <v>134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152</v>
      </c>
      <c r="BM216" s="213" t="s">
        <v>333</v>
      </c>
    </row>
    <row r="217" spans="1:65" s="2" customFormat="1">
      <c r="A217" s="33"/>
      <c r="B217" s="34"/>
      <c r="C217" s="35"/>
      <c r="D217" s="215" t="s">
        <v>144</v>
      </c>
      <c r="E217" s="35"/>
      <c r="F217" s="216" t="s">
        <v>332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144</v>
      </c>
      <c r="AU217" s="16" t="s">
        <v>87</v>
      </c>
    </row>
    <row r="218" spans="1:65" s="13" customFormat="1">
      <c r="B218" s="220"/>
      <c r="C218" s="221"/>
      <c r="D218" s="215" t="s">
        <v>166</v>
      </c>
      <c r="E218" s="222" t="s">
        <v>1</v>
      </c>
      <c r="F218" s="223" t="s">
        <v>334</v>
      </c>
      <c r="G218" s="221"/>
      <c r="H218" s="224">
        <v>500.113</v>
      </c>
      <c r="I218" s="225"/>
      <c r="J218" s="221"/>
      <c r="K218" s="221"/>
      <c r="L218" s="226"/>
      <c r="M218" s="227"/>
      <c r="N218" s="228"/>
      <c r="O218" s="228"/>
      <c r="P218" s="228"/>
      <c r="Q218" s="228"/>
      <c r="R218" s="228"/>
      <c r="S218" s="228"/>
      <c r="T218" s="229"/>
      <c r="AT218" s="230" t="s">
        <v>166</v>
      </c>
      <c r="AU218" s="230" t="s">
        <v>87</v>
      </c>
      <c r="AV218" s="13" t="s">
        <v>87</v>
      </c>
      <c r="AW218" s="13" t="s">
        <v>34</v>
      </c>
      <c r="AX218" s="13" t="s">
        <v>85</v>
      </c>
      <c r="AY218" s="230" t="s">
        <v>134</v>
      </c>
    </row>
    <row r="219" spans="1:65" s="2" customFormat="1" ht="21.75" customHeight="1">
      <c r="A219" s="33"/>
      <c r="B219" s="34"/>
      <c r="C219" s="231" t="s">
        <v>335</v>
      </c>
      <c r="D219" s="231" t="s">
        <v>330</v>
      </c>
      <c r="E219" s="232" t="s">
        <v>336</v>
      </c>
      <c r="F219" s="233" t="s">
        <v>337</v>
      </c>
      <c r="G219" s="234" t="s">
        <v>217</v>
      </c>
      <c r="H219" s="235">
        <v>195.84</v>
      </c>
      <c r="I219" s="236"/>
      <c r="J219" s="237">
        <f>ROUND(I219*H219,2)</f>
        <v>0</v>
      </c>
      <c r="K219" s="233" t="s">
        <v>141</v>
      </c>
      <c r="L219" s="238"/>
      <c r="M219" s="239" t="s">
        <v>1</v>
      </c>
      <c r="N219" s="240" t="s">
        <v>42</v>
      </c>
      <c r="O219" s="70"/>
      <c r="P219" s="211">
        <f>O219*H219</f>
        <v>0</v>
      </c>
      <c r="Q219" s="211">
        <v>1</v>
      </c>
      <c r="R219" s="211">
        <f>Q219*H219</f>
        <v>195.84</v>
      </c>
      <c r="S219" s="211">
        <v>0</v>
      </c>
      <c r="T219" s="212">
        <f>S219*H219</f>
        <v>0</v>
      </c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R219" s="213" t="s">
        <v>178</v>
      </c>
      <c r="AT219" s="213" t="s">
        <v>330</v>
      </c>
      <c r="AU219" s="213" t="s">
        <v>87</v>
      </c>
      <c r="AY219" s="16" t="s">
        <v>134</v>
      </c>
      <c r="BE219" s="214">
        <f>IF(N219="základní",J219,0)</f>
        <v>0</v>
      </c>
      <c r="BF219" s="214">
        <f>IF(N219="snížená",J219,0)</f>
        <v>0</v>
      </c>
      <c r="BG219" s="214">
        <f>IF(N219="zákl. přenesená",J219,0)</f>
        <v>0</v>
      </c>
      <c r="BH219" s="214">
        <f>IF(N219="sníž. přenesená",J219,0)</f>
        <v>0</v>
      </c>
      <c r="BI219" s="214">
        <f>IF(N219="nulová",J219,0)</f>
        <v>0</v>
      </c>
      <c r="BJ219" s="16" t="s">
        <v>85</v>
      </c>
      <c r="BK219" s="214">
        <f>ROUND(I219*H219,2)</f>
        <v>0</v>
      </c>
      <c r="BL219" s="16" t="s">
        <v>152</v>
      </c>
      <c r="BM219" s="213" t="s">
        <v>338</v>
      </c>
    </row>
    <row r="220" spans="1:65" s="2" customFormat="1">
      <c r="A220" s="33"/>
      <c r="B220" s="34"/>
      <c r="C220" s="35"/>
      <c r="D220" s="215" t="s">
        <v>144</v>
      </c>
      <c r="E220" s="35"/>
      <c r="F220" s="216" t="s">
        <v>337</v>
      </c>
      <c r="G220" s="35"/>
      <c r="H220" s="35"/>
      <c r="I220" s="114"/>
      <c r="J220" s="35"/>
      <c r="K220" s="35"/>
      <c r="L220" s="38"/>
      <c r="M220" s="217"/>
      <c r="N220" s="218"/>
      <c r="O220" s="70"/>
      <c r="P220" s="70"/>
      <c r="Q220" s="70"/>
      <c r="R220" s="70"/>
      <c r="S220" s="70"/>
      <c r="T220" s="71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T220" s="16" t="s">
        <v>144</v>
      </c>
      <c r="AU220" s="16" t="s">
        <v>87</v>
      </c>
    </row>
    <row r="221" spans="1:65" s="13" customFormat="1">
      <c r="B221" s="220"/>
      <c r="C221" s="221"/>
      <c r="D221" s="215" t="s">
        <v>166</v>
      </c>
      <c r="E221" s="222" t="s">
        <v>1</v>
      </c>
      <c r="F221" s="223" t="s">
        <v>339</v>
      </c>
      <c r="G221" s="221"/>
      <c r="H221" s="224">
        <v>195.84</v>
      </c>
      <c r="I221" s="225"/>
      <c r="J221" s="221"/>
      <c r="K221" s="221"/>
      <c r="L221" s="226"/>
      <c r="M221" s="227"/>
      <c r="N221" s="228"/>
      <c r="O221" s="228"/>
      <c r="P221" s="228"/>
      <c r="Q221" s="228"/>
      <c r="R221" s="228"/>
      <c r="S221" s="228"/>
      <c r="T221" s="229"/>
      <c r="AT221" s="230" t="s">
        <v>166</v>
      </c>
      <c r="AU221" s="230" t="s">
        <v>87</v>
      </c>
      <c r="AV221" s="13" t="s">
        <v>87</v>
      </c>
      <c r="AW221" s="13" t="s">
        <v>34</v>
      </c>
      <c r="AX221" s="13" t="s">
        <v>85</v>
      </c>
      <c r="AY221" s="230" t="s">
        <v>134</v>
      </c>
    </row>
    <row r="222" spans="1:65" s="2" customFormat="1" ht="21.75" customHeight="1">
      <c r="A222" s="33"/>
      <c r="B222" s="34"/>
      <c r="C222" s="231" t="s">
        <v>340</v>
      </c>
      <c r="D222" s="231" t="s">
        <v>330</v>
      </c>
      <c r="E222" s="232" t="s">
        <v>341</v>
      </c>
      <c r="F222" s="233" t="s">
        <v>342</v>
      </c>
      <c r="G222" s="234" t="s">
        <v>140</v>
      </c>
      <c r="H222" s="235">
        <v>844</v>
      </c>
      <c r="I222" s="236"/>
      <c r="J222" s="237">
        <f>ROUND(I222*H222,2)</f>
        <v>0</v>
      </c>
      <c r="K222" s="233" t="s">
        <v>141</v>
      </c>
      <c r="L222" s="238"/>
      <c r="M222" s="239" t="s">
        <v>1</v>
      </c>
      <c r="N222" s="240" t="s">
        <v>42</v>
      </c>
      <c r="O222" s="70"/>
      <c r="P222" s="211">
        <f>O222*H222</f>
        <v>0</v>
      </c>
      <c r="Q222" s="211">
        <v>1.8000000000000001E-4</v>
      </c>
      <c r="R222" s="211">
        <f>Q222*H222</f>
        <v>0.15192</v>
      </c>
      <c r="S222" s="211">
        <v>0</v>
      </c>
      <c r="T222" s="212">
        <f>S222*H222</f>
        <v>0</v>
      </c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R222" s="213" t="s">
        <v>178</v>
      </c>
      <c r="AT222" s="213" t="s">
        <v>330</v>
      </c>
      <c r="AU222" s="213" t="s">
        <v>87</v>
      </c>
      <c r="AY222" s="16" t="s">
        <v>134</v>
      </c>
      <c r="BE222" s="214">
        <f>IF(N222="základní",J222,0)</f>
        <v>0</v>
      </c>
      <c r="BF222" s="214">
        <f>IF(N222="snížená",J222,0)</f>
        <v>0</v>
      </c>
      <c r="BG222" s="214">
        <f>IF(N222="zákl. přenesená",J222,0)</f>
        <v>0</v>
      </c>
      <c r="BH222" s="214">
        <f>IF(N222="sníž. přenesená",J222,0)</f>
        <v>0</v>
      </c>
      <c r="BI222" s="214">
        <f>IF(N222="nulová",J222,0)</f>
        <v>0</v>
      </c>
      <c r="BJ222" s="16" t="s">
        <v>85</v>
      </c>
      <c r="BK222" s="214">
        <f>ROUND(I222*H222,2)</f>
        <v>0</v>
      </c>
      <c r="BL222" s="16" t="s">
        <v>152</v>
      </c>
      <c r="BM222" s="213" t="s">
        <v>343</v>
      </c>
    </row>
    <row r="223" spans="1:65" s="2" customFormat="1">
      <c r="A223" s="33"/>
      <c r="B223" s="34"/>
      <c r="C223" s="35"/>
      <c r="D223" s="215" t="s">
        <v>144</v>
      </c>
      <c r="E223" s="35"/>
      <c r="F223" s="216" t="s">
        <v>342</v>
      </c>
      <c r="G223" s="35"/>
      <c r="H223" s="35"/>
      <c r="I223" s="114"/>
      <c r="J223" s="35"/>
      <c r="K223" s="35"/>
      <c r="L223" s="38"/>
      <c r="M223" s="217"/>
      <c r="N223" s="218"/>
      <c r="O223" s="70"/>
      <c r="P223" s="70"/>
      <c r="Q223" s="70"/>
      <c r="R223" s="70"/>
      <c r="S223" s="70"/>
      <c r="T223" s="71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T223" s="16" t="s">
        <v>144</v>
      </c>
      <c r="AU223" s="16" t="s">
        <v>87</v>
      </c>
    </row>
    <row r="224" spans="1:65" s="2" customFormat="1" ht="21.75" customHeight="1">
      <c r="A224" s="33"/>
      <c r="B224" s="34"/>
      <c r="C224" s="231" t="s">
        <v>344</v>
      </c>
      <c r="D224" s="231" t="s">
        <v>330</v>
      </c>
      <c r="E224" s="232" t="s">
        <v>345</v>
      </c>
      <c r="F224" s="233" t="s">
        <v>346</v>
      </c>
      <c r="G224" s="234" t="s">
        <v>140</v>
      </c>
      <c r="H224" s="235">
        <v>1688</v>
      </c>
      <c r="I224" s="236"/>
      <c r="J224" s="237">
        <f>ROUND(I224*H224,2)</f>
        <v>0</v>
      </c>
      <c r="K224" s="233" t="s">
        <v>141</v>
      </c>
      <c r="L224" s="238"/>
      <c r="M224" s="239" t="s">
        <v>1</v>
      </c>
      <c r="N224" s="240" t="s">
        <v>42</v>
      </c>
      <c r="O224" s="70"/>
      <c r="P224" s="211">
        <f>O224*H224</f>
        <v>0</v>
      </c>
      <c r="Q224" s="211">
        <v>1.23E-3</v>
      </c>
      <c r="R224" s="211">
        <f>Q224*H224</f>
        <v>2.0762399999999999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178</v>
      </c>
      <c r="AT224" s="213" t="s">
        <v>330</v>
      </c>
      <c r="AU224" s="213" t="s">
        <v>87</v>
      </c>
      <c r="AY224" s="16" t="s">
        <v>134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152</v>
      </c>
      <c r="BM224" s="213" t="s">
        <v>347</v>
      </c>
    </row>
    <row r="225" spans="1:65" s="2" customFormat="1">
      <c r="A225" s="33"/>
      <c r="B225" s="34"/>
      <c r="C225" s="35"/>
      <c r="D225" s="215" t="s">
        <v>144</v>
      </c>
      <c r="E225" s="35"/>
      <c r="F225" s="216" t="s">
        <v>346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144</v>
      </c>
      <c r="AU225" s="16" t="s">
        <v>87</v>
      </c>
    </row>
    <row r="226" spans="1:65" s="2" customFormat="1" ht="21.75" customHeight="1">
      <c r="A226" s="33"/>
      <c r="B226" s="34"/>
      <c r="C226" s="231" t="s">
        <v>348</v>
      </c>
      <c r="D226" s="231" t="s">
        <v>330</v>
      </c>
      <c r="E226" s="232" t="s">
        <v>349</v>
      </c>
      <c r="F226" s="233" t="s">
        <v>350</v>
      </c>
      <c r="G226" s="234" t="s">
        <v>140</v>
      </c>
      <c r="H226" s="235">
        <v>80</v>
      </c>
      <c r="I226" s="236"/>
      <c r="J226" s="237">
        <f>ROUND(I226*H226,2)</f>
        <v>0</v>
      </c>
      <c r="K226" s="233" t="s">
        <v>141</v>
      </c>
      <c r="L226" s="238"/>
      <c r="M226" s="239" t="s">
        <v>1</v>
      </c>
      <c r="N226" s="240" t="s">
        <v>42</v>
      </c>
      <c r="O226" s="70"/>
      <c r="P226" s="211">
        <f>O226*H226</f>
        <v>0</v>
      </c>
      <c r="Q226" s="211">
        <v>9.7000000000000003E-2</v>
      </c>
      <c r="R226" s="211">
        <f>Q226*H226</f>
        <v>7.76</v>
      </c>
      <c r="S226" s="211">
        <v>0</v>
      </c>
      <c r="T226" s="212">
        <f>S226*H226</f>
        <v>0</v>
      </c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R226" s="213" t="s">
        <v>178</v>
      </c>
      <c r="AT226" s="213" t="s">
        <v>330</v>
      </c>
      <c r="AU226" s="213" t="s">
        <v>87</v>
      </c>
      <c r="AY226" s="16" t="s">
        <v>134</v>
      </c>
      <c r="BE226" s="214">
        <f>IF(N226="základní",J226,0)</f>
        <v>0</v>
      </c>
      <c r="BF226" s="214">
        <f>IF(N226="snížená",J226,0)</f>
        <v>0</v>
      </c>
      <c r="BG226" s="214">
        <f>IF(N226="zákl. přenesená",J226,0)</f>
        <v>0</v>
      </c>
      <c r="BH226" s="214">
        <f>IF(N226="sníž. přenesená",J226,0)</f>
        <v>0</v>
      </c>
      <c r="BI226" s="214">
        <f>IF(N226="nulová",J226,0)</f>
        <v>0</v>
      </c>
      <c r="BJ226" s="16" t="s">
        <v>85</v>
      </c>
      <c r="BK226" s="214">
        <f>ROUND(I226*H226,2)</f>
        <v>0</v>
      </c>
      <c r="BL226" s="16" t="s">
        <v>152</v>
      </c>
      <c r="BM226" s="213" t="s">
        <v>351</v>
      </c>
    </row>
    <row r="227" spans="1:65" s="2" customFormat="1">
      <c r="A227" s="33"/>
      <c r="B227" s="34"/>
      <c r="C227" s="35"/>
      <c r="D227" s="215" t="s">
        <v>144</v>
      </c>
      <c r="E227" s="35"/>
      <c r="F227" s="216" t="s">
        <v>350</v>
      </c>
      <c r="G227" s="35"/>
      <c r="H227" s="35"/>
      <c r="I227" s="114"/>
      <c r="J227" s="35"/>
      <c r="K227" s="35"/>
      <c r="L227" s="38"/>
      <c r="M227" s="217"/>
      <c r="N227" s="218"/>
      <c r="O227" s="70"/>
      <c r="P227" s="70"/>
      <c r="Q227" s="70"/>
      <c r="R227" s="70"/>
      <c r="S227" s="70"/>
      <c r="T227" s="71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T227" s="16" t="s">
        <v>144</v>
      </c>
      <c r="AU227" s="16" t="s">
        <v>87</v>
      </c>
    </row>
    <row r="228" spans="1:65" s="2" customFormat="1" ht="21.75" customHeight="1">
      <c r="A228" s="33"/>
      <c r="B228" s="34"/>
      <c r="C228" s="231" t="s">
        <v>352</v>
      </c>
      <c r="D228" s="231" t="s">
        <v>330</v>
      </c>
      <c r="E228" s="232" t="s">
        <v>353</v>
      </c>
      <c r="F228" s="233" t="s">
        <v>354</v>
      </c>
      <c r="G228" s="234" t="s">
        <v>140</v>
      </c>
      <c r="H228" s="235">
        <v>160</v>
      </c>
      <c r="I228" s="236"/>
      <c r="J228" s="237">
        <f>ROUND(I228*H228,2)</f>
        <v>0</v>
      </c>
      <c r="K228" s="233" t="s">
        <v>141</v>
      </c>
      <c r="L228" s="238"/>
      <c r="M228" s="239" t="s">
        <v>1</v>
      </c>
      <c r="N228" s="240" t="s">
        <v>42</v>
      </c>
      <c r="O228" s="70"/>
      <c r="P228" s="211">
        <f>O228*H228</f>
        <v>0</v>
      </c>
      <c r="Q228" s="211">
        <v>8.5199999999999998E-3</v>
      </c>
      <c r="R228" s="211">
        <f>Q228*H228</f>
        <v>1.3632</v>
      </c>
      <c r="S228" s="211">
        <v>0</v>
      </c>
      <c r="T228" s="212">
        <f>S228*H228</f>
        <v>0</v>
      </c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R228" s="213" t="s">
        <v>178</v>
      </c>
      <c r="AT228" s="213" t="s">
        <v>330</v>
      </c>
      <c r="AU228" s="213" t="s">
        <v>87</v>
      </c>
      <c r="AY228" s="16" t="s">
        <v>134</v>
      </c>
      <c r="BE228" s="214">
        <f>IF(N228="základní",J228,0)</f>
        <v>0</v>
      </c>
      <c r="BF228" s="214">
        <f>IF(N228="snížená",J228,0)</f>
        <v>0</v>
      </c>
      <c r="BG228" s="214">
        <f>IF(N228="zákl. přenesená",J228,0)</f>
        <v>0</v>
      </c>
      <c r="BH228" s="214">
        <f>IF(N228="sníž. přenesená",J228,0)</f>
        <v>0</v>
      </c>
      <c r="BI228" s="214">
        <f>IF(N228="nulová",J228,0)</f>
        <v>0</v>
      </c>
      <c r="BJ228" s="16" t="s">
        <v>85</v>
      </c>
      <c r="BK228" s="214">
        <f>ROUND(I228*H228,2)</f>
        <v>0</v>
      </c>
      <c r="BL228" s="16" t="s">
        <v>152</v>
      </c>
      <c r="BM228" s="213" t="s">
        <v>355</v>
      </c>
    </row>
    <row r="229" spans="1:65" s="2" customFormat="1">
      <c r="A229" s="33"/>
      <c r="B229" s="34"/>
      <c r="C229" s="35"/>
      <c r="D229" s="215" t="s">
        <v>144</v>
      </c>
      <c r="E229" s="35"/>
      <c r="F229" s="216" t="s">
        <v>354</v>
      </c>
      <c r="G229" s="35"/>
      <c r="H229" s="35"/>
      <c r="I229" s="114"/>
      <c r="J229" s="35"/>
      <c r="K229" s="35"/>
      <c r="L229" s="38"/>
      <c r="M229" s="217"/>
      <c r="N229" s="218"/>
      <c r="O229" s="70"/>
      <c r="P229" s="70"/>
      <c r="Q229" s="70"/>
      <c r="R229" s="70"/>
      <c r="S229" s="70"/>
      <c r="T229" s="71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T229" s="16" t="s">
        <v>144</v>
      </c>
      <c r="AU229" s="16" t="s">
        <v>87</v>
      </c>
    </row>
    <row r="230" spans="1:65" s="2" customFormat="1" ht="21.75" customHeight="1">
      <c r="A230" s="33"/>
      <c r="B230" s="34"/>
      <c r="C230" s="231" t="s">
        <v>356</v>
      </c>
      <c r="D230" s="231" t="s">
        <v>330</v>
      </c>
      <c r="E230" s="232" t="s">
        <v>357</v>
      </c>
      <c r="F230" s="233" t="s">
        <v>358</v>
      </c>
      <c r="G230" s="234" t="s">
        <v>140</v>
      </c>
      <c r="H230" s="235">
        <v>640</v>
      </c>
      <c r="I230" s="236"/>
      <c r="J230" s="237">
        <f>ROUND(I230*H230,2)</f>
        <v>0</v>
      </c>
      <c r="K230" s="233" t="s">
        <v>141</v>
      </c>
      <c r="L230" s="238"/>
      <c r="M230" s="239" t="s">
        <v>1</v>
      </c>
      <c r="N230" s="240" t="s">
        <v>42</v>
      </c>
      <c r="O230" s="70"/>
      <c r="P230" s="211">
        <f>O230*H230</f>
        <v>0</v>
      </c>
      <c r="Q230" s="211">
        <v>5.1999999999999995E-4</v>
      </c>
      <c r="R230" s="211">
        <f>Q230*H230</f>
        <v>0.33279999999999998</v>
      </c>
      <c r="S230" s="211">
        <v>0</v>
      </c>
      <c r="T230" s="212">
        <f>S230*H230</f>
        <v>0</v>
      </c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R230" s="213" t="s">
        <v>178</v>
      </c>
      <c r="AT230" s="213" t="s">
        <v>330</v>
      </c>
      <c r="AU230" s="213" t="s">
        <v>87</v>
      </c>
      <c r="AY230" s="16" t="s">
        <v>134</v>
      </c>
      <c r="BE230" s="214">
        <f>IF(N230="základní",J230,0)</f>
        <v>0</v>
      </c>
      <c r="BF230" s="214">
        <f>IF(N230="snížená",J230,0)</f>
        <v>0</v>
      </c>
      <c r="BG230" s="214">
        <f>IF(N230="zákl. přenesená",J230,0)</f>
        <v>0</v>
      </c>
      <c r="BH230" s="214">
        <f>IF(N230="sníž. přenesená",J230,0)</f>
        <v>0</v>
      </c>
      <c r="BI230" s="214">
        <f>IF(N230="nulová",J230,0)</f>
        <v>0</v>
      </c>
      <c r="BJ230" s="16" t="s">
        <v>85</v>
      </c>
      <c r="BK230" s="214">
        <f>ROUND(I230*H230,2)</f>
        <v>0</v>
      </c>
      <c r="BL230" s="16" t="s">
        <v>152</v>
      </c>
      <c r="BM230" s="213" t="s">
        <v>359</v>
      </c>
    </row>
    <row r="231" spans="1:65" s="2" customFormat="1">
      <c r="A231" s="33"/>
      <c r="B231" s="34"/>
      <c r="C231" s="35"/>
      <c r="D231" s="215" t="s">
        <v>144</v>
      </c>
      <c r="E231" s="35"/>
      <c r="F231" s="216" t="s">
        <v>358</v>
      </c>
      <c r="G231" s="35"/>
      <c r="H231" s="35"/>
      <c r="I231" s="114"/>
      <c r="J231" s="35"/>
      <c r="K231" s="35"/>
      <c r="L231" s="38"/>
      <c r="M231" s="217"/>
      <c r="N231" s="218"/>
      <c r="O231" s="70"/>
      <c r="P231" s="70"/>
      <c r="Q231" s="70"/>
      <c r="R231" s="70"/>
      <c r="S231" s="70"/>
      <c r="T231" s="71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T231" s="16" t="s">
        <v>144</v>
      </c>
      <c r="AU231" s="16" t="s">
        <v>87</v>
      </c>
    </row>
    <row r="232" spans="1:65" s="2" customFormat="1" ht="21.75" customHeight="1">
      <c r="A232" s="33"/>
      <c r="B232" s="34"/>
      <c r="C232" s="231" t="s">
        <v>360</v>
      </c>
      <c r="D232" s="231" t="s">
        <v>330</v>
      </c>
      <c r="E232" s="232" t="s">
        <v>361</v>
      </c>
      <c r="F232" s="233" t="s">
        <v>362</v>
      </c>
      <c r="G232" s="234" t="s">
        <v>140</v>
      </c>
      <c r="H232" s="235">
        <v>640</v>
      </c>
      <c r="I232" s="236"/>
      <c r="J232" s="237">
        <f>ROUND(I232*H232,2)</f>
        <v>0</v>
      </c>
      <c r="K232" s="233" t="s">
        <v>141</v>
      </c>
      <c r="L232" s="238"/>
      <c r="M232" s="239" t="s">
        <v>1</v>
      </c>
      <c r="N232" s="240" t="s">
        <v>42</v>
      </c>
      <c r="O232" s="70"/>
      <c r="P232" s="211">
        <f>O232*H232</f>
        <v>0</v>
      </c>
      <c r="Q232" s="211">
        <v>9.0000000000000006E-5</v>
      </c>
      <c r="R232" s="211">
        <f>Q232*H232</f>
        <v>5.7600000000000005E-2</v>
      </c>
      <c r="S232" s="211">
        <v>0</v>
      </c>
      <c r="T232" s="212">
        <f>S232*H232</f>
        <v>0</v>
      </c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R232" s="213" t="s">
        <v>178</v>
      </c>
      <c r="AT232" s="213" t="s">
        <v>330</v>
      </c>
      <c r="AU232" s="213" t="s">
        <v>87</v>
      </c>
      <c r="AY232" s="16" t="s">
        <v>134</v>
      </c>
      <c r="BE232" s="214">
        <f>IF(N232="základní",J232,0)</f>
        <v>0</v>
      </c>
      <c r="BF232" s="214">
        <f>IF(N232="snížená",J232,0)</f>
        <v>0</v>
      </c>
      <c r="BG232" s="214">
        <f>IF(N232="zákl. přenesená",J232,0)</f>
        <v>0</v>
      </c>
      <c r="BH232" s="214">
        <f>IF(N232="sníž. přenesená",J232,0)</f>
        <v>0</v>
      </c>
      <c r="BI232" s="214">
        <f>IF(N232="nulová",J232,0)</f>
        <v>0</v>
      </c>
      <c r="BJ232" s="16" t="s">
        <v>85</v>
      </c>
      <c r="BK232" s="214">
        <f>ROUND(I232*H232,2)</f>
        <v>0</v>
      </c>
      <c r="BL232" s="16" t="s">
        <v>152</v>
      </c>
      <c r="BM232" s="213" t="s">
        <v>363</v>
      </c>
    </row>
    <row r="233" spans="1:65" s="2" customFormat="1">
      <c r="A233" s="33"/>
      <c r="B233" s="34"/>
      <c r="C233" s="35"/>
      <c r="D233" s="215" t="s">
        <v>144</v>
      </c>
      <c r="E233" s="35"/>
      <c r="F233" s="216" t="s">
        <v>362</v>
      </c>
      <c r="G233" s="35"/>
      <c r="H233" s="35"/>
      <c r="I233" s="114"/>
      <c r="J233" s="35"/>
      <c r="K233" s="35"/>
      <c r="L233" s="38"/>
      <c r="M233" s="217"/>
      <c r="N233" s="218"/>
      <c r="O233" s="70"/>
      <c r="P233" s="70"/>
      <c r="Q233" s="70"/>
      <c r="R233" s="70"/>
      <c r="S233" s="70"/>
      <c r="T233" s="71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T233" s="16" t="s">
        <v>144</v>
      </c>
      <c r="AU233" s="16" t="s">
        <v>87</v>
      </c>
    </row>
    <row r="234" spans="1:65" s="2" customFormat="1" ht="21.75" customHeight="1">
      <c r="A234" s="33"/>
      <c r="B234" s="34"/>
      <c r="C234" s="231" t="s">
        <v>364</v>
      </c>
      <c r="D234" s="231" t="s">
        <v>330</v>
      </c>
      <c r="E234" s="232" t="s">
        <v>345</v>
      </c>
      <c r="F234" s="233" t="s">
        <v>346</v>
      </c>
      <c r="G234" s="234" t="s">
        <v>140</v>
      </c>
      <c r="H234" s="235">
        <v>320</v>
      </c>
      <c r="I234" s="236"/>
      <c r="J234" s="237">
        <f>ROUND(I234*H234,2)</f>
        <v>0</v>
      </c>
      <c r="K234" s="233" t="s">
        <v>141</v>
      </c>
      <c r="L234" s="238"/>
      <c r="M234" s="239" t="s">
        <v>1</v>
      </c>
      <c r="N234" s="240" t="s">
        <v>42</v>
      </c>
      <c r="O234" s="70"/>
      <c r="P234" s="211">
        <f>O234*H234</f>
        <v>0</v>
      </c>
      <c r="Q234" s="211">
        <v>1.23E-3</v>
      </c>
      <c r="R234" s="211">
        <f>Q234*H234</f>
        <v>0.39360000000000001</v>
      </c>
      <c r="S234" s="211">
        <v>0</v>
      </c>
      <c r="T234" s="212">
        <f>S234*H234</f>
        <v>0</v>
      </c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R234" s="213" t="s">
        <v>178</v>
      </c>
      <c r="AT234" s="213" t="s">
        <v>330</v>
      </c>
      <c r="AU234" s="213" t="s">
        <v>87</v>
      </c>
      <c r="AY234" s="16" t="s">
        <v>134</v>
      </c>
      <c r="BE234" s="214">
        <f>IF(N234="základní",J234,0)</f>
        <v>0</v>
      </c>
      <c r="BF234" s="214">
        <f>IF(N234="snížená",J234,0)</f>
        <v>0</v>
      </c>
      <c r="BG234" s="214">
        <f>IF(N234="zákl. přenesená",J234,0)</f>
        <v>0</v>
      </c>
      <c r="BH234" s="214">
        <f>IF(N234="sníž. přenesená",J234,0)</f>
        <v>0</v>
      </c>
      <c r="BI234" s="214">
        <f>IF(N234="nulová",J234,0)</f>
        <v>0</v>
      </c>
      <c r="BJ234" s="16" t="s">
        <v>85</v>
      </c>
      <c r="BK234" s="214">
        <f>ROUND(I234*H234,2)</f>
        <v>0</v>
      </c>
      <c r="BL234" s="16" t="s">
        <v>152</v>
      </c>
      <c r="BM234" s="213" t="s">
        <v>365</v>
      </c>
    </row>
    <row r="235" spans="1:65" s="2" customFormat="1">
      <c r="A235" s="33"/>
      <c r="B235" s="34"/>
      <c r="C235" s="35"/>
      <c r="D235" s="215" t="s">
        <v>144</v>
      </c>
      <c r="E235" s="35"/>
      <c r="F235" s="216" t="s">
        <v>346</v>
      </c>
      <c r="G235" s="35"/>
      <c r="H235" s="35"/>
      <c r="I235" s="114"/>
      <c r="J235" s="35"/>
      <c r="K235" s="35"/>
      <c r="L235" s="38"/>
      <c r="M235" s="217"/>
      <c r="N235" s="218"/>
      <c r="O235" s="70"/>
      <c r="P235" s="70"/>
      <c r="Q235" s="70"/>
      <c r="R235" s="70"/>
      <c r="S235" s="70"/>
      <c r="T235" s="71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T235" s="16" t="s">
        <v>144</v>
      </c>
      <c r="AU235" s="16" t="s">
        <v>87</v>
      </c>
    </row>
    <row r="236" spans="1:65" s="2" customFormat="1" ht="21.75" customHeight="1">
      <c r="A236" s="33"/>
      <c r="B236" s="34"/>
      <c r="C236" s="231" t="s">
        <v>366</v>
      </c>
      <c r="D236" s="231" t="s">
        <v>330</v>
      </c>
      <c r="E236" s="232" t="s">
        <v>367</v>
      </c>
      <c r="F236" s="233" t="s">
        <v>368</v>
      </c>
      <c r="G236" s="234" t="s">
        <v>140</v>
      </c>
      <c r="H236" s="235">
        <v>160</v>
      </c>
      <c r="I236" s="236"/>
      <c r="J236" s="237">
        <f>ROUND(I236*H236,2)</f>
        <v>0</v>
      </c>
      <c r="K236" s="233" t="s">
        <v>141</v>
      </c>
      <c r="L236" s="238"/>
      <c r="M236" s="239" t="s">
        <v>1</v>
      </c>
      <c r="N236" s="240" t="s">
        <v>42</v>
      </c>
      <c r="O236" s="70"/>
      <c r="P236" s="211">
        <f>O236*H236</f>
        <v>0</v>
      </c>
      <c r="Q236" s="211">
        <v>9.0000000000000006E-5</v>
      </c>
      <c r="R236" s="211">
        <f>Q236*H236</f>
        <v>1.4400000000000001E-2</v>
      </c>
      <c r="S236" s="211">
        <v>0</v>
      </c>
      <c r="T236" s="212">
        <f>S236*H236</f>
        <v>0</v>
      </c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R236" s="213" t="s">
        <v>178</v>
      </c>
      <c r="AT236" s="213" t="s">
        <v>330</v>
      </c>
      <c r="AU236" s="213" t="s">
        <v>87</v>
      </c>
      <c r="AY236" s="16" t="s">
        <v>134</v>
      </c>
      <c r="BE236" s="214">
        <f>IF(N236="základní",J236,0)</f>
        <v>0</v>
      </c>
      <c r="BF236" s="214">
        <f>IF(N236="snížená",J236,0)</f>
        <v>0</v>
      </c>
      <c r="BG236" s="214">
        <f>IF(N236="zákl. přenesená",J236,0)</f>
        <v>0</v>
      </c>
      <c r="BH236" s="214">
        <f>IF(N236="sníž. přenesená",J236,0)</f>
        <v>0</v>
      </c>
      <c r="BI236" s="214">
        <f>IF(N236="nulová",J236,0)</f>
        <v>0</v>
      </c>
      <c r="BJ236" s="16" t="s">
        <v>85</v>
      </c>
      <c r="BK236" s="214">
        <f>ROUND(I236*H236,2)</f>
        <v>0</v>
      </c>
      <c r="BL236" s="16" t="s">
        <v>152</v>
      </c>
      <c r="BM236" s="213" t="s">
        <v>369</v>
      </c>
    </row>
    <row r="237" spans="1:65" s="2" customFormat="1">
      <c r="A237" s="33"/>
      <c r="B237" s="34"/>
      <c r="C237" s="35"/>
      <c r="D237" s="215" t="s">
        <v>144</v>
      </c>
      <c r="E237" s="35"/>
      <c r="F237" s="216" t="s">
        <v>368</v>
      </c>
      <c r="G237" s="35"/>
      <c r="H237" s="35"/>
      <c r="I237" s="114"/>
      <c r="J237" s="35"/>
      <c r="K237" s="35"/>
      <c r="L237" s="38"/>
      <c r="M237" s="217"/>
      <c r="N237" s="218"/>
      <c r="O237" s="70"/>
      <c r="P237" s="70"/>
      <c r="Q237" s="70"/>
      <c r="R237" s="70"/>
      <c r="S237" s="70"/>
      <c r="T237" s="71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T237" s="16" t="s">
        <v>144</v>
      </c>
      <c r="AU237" s="16" t="s">
        <v>87</v>
      </c>
    </row>
    <row r="238" spans="1:65" s="2" customFormat="1" ht="21.75" customHeight="1">
      <c r="A238" s="33"/>
      <c r="B238" s="34"/>
      <c r="C238" s="231" t="s">
        <v>370</v>
      </c>
      <c r="D238" s="231" t="s">
        <v>330</v>
      </c>
      <c r="E238" s="232" t="s">
        <v>341</v>
      </c>
      <c r="F238" s="233" t="s">
        <v>342</v>
      </c>
      <c r="G238" s="234" t="s">
        <v>140</v>
      </c>
      <c r="H238" s="235">
        <v>160</v>
      </c>
      <c r="I238" s="236"/>
      <c r="J238" s="237">
        <f>ROUND(I238*H238,2)</f>
        <v>0</v>
      </c>
      <c r="K238" s="233" t="s">
        <v>141</v>
      </c>
      <c r="L238" s="238"/>
      <c r="M238" s="239" t="s">
        <v>1</v>
      </c>
      <c r="N238" s="240" t="s">
        <v>42</v>
      </c>
      <c r="O238" s="70"/>
      <c r="P238" s="211">
        <f>O238*H238</f>
        <v>0</v>
      </c>
      <c r="Q238" s="211">
        <v>1.8000000000000001E-4</v>
      </c>
      <c r="R238" s="211">
        <f>Q238*H238</f>
        <v>2.8800000000000003E-2</v>
      </c>
      <c r="S238" s="211">
        <v>0</v>
      </c>
      <c r="T238" s="212">
        <f>S238*H238</f>
        <v>0</v>
      </c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R238" s="213" t="s">
        <v>178</v>
      </c>
      <c r="AT238" s="213" t="s">
        <v>330</v>
      </c>
      <c r="AU238" s="213" t="s">
        <v>87</v>
      </c>
      <c r="AY238" s="16" t="s">
        <v>134</v>
      </c>
      <c r="BE238" s="214">
        <f>IF(N238="základní",J238,0)</f>
        <v>0</v>
      </c>
      <c r="BF238" s="214">
        <f>IF(N238="snížená",J238,0)</f>
        <v>0</v>
      </c>
      <c r="BG238" s="214">
        <f>IF(N238="zákl. přenesená",J238,0)</f>
        <v>0</v>
      </c>
      <c r="BH238" s="214">
        <f>IF(N238="sníž. přenesená",J238,0)</f>
        <v>0</v>
      </c>
      <c r="BI238" s="214">
        <f>IF(N238="nulová",J238,0)</f>
        <v>0</v>
      </c>
      <c r="BJ238" s="16" t="s">
        <v>85</v>
      </c>
      <c r="BK238" s="214">
        <f>ROUND(I238*H238,2)</f>
        <v>0</v>
      </c>
      <c r="BL238" s="16" t="s">
        <v>152</v>
      </c>
      <c r="BM238" s="213" t="s">
        <v>371</v>
      </c>
    </row>
    <row r="239" spans="1:65" s="2" customFormat="1">
      <c r="A239" s="33"/>
      <c r="B239" s="34"/>
      <c r="C239" s="35"/>
      <c r="D239" s="215" t="s">
        <v>144</v>
      </c>
      <c r="E239" s="35"/>
      <c r="F239" s="216" t="s">
        <v>342</v>
      </c>
      <c r="G239" s="35"/>
      <c r="H239" s="35"/>
      <c r="I239" s="114"/>
      <c r="J239" s="35"/>
      <c r="K239" s="35"/>
      <c r="L239" s="38"/>
      <c r="M239" s="217"/>
      <c r="N239" s="218"/>
      <c r="O239" s="70"/>
      <c r="P239" s="70"/>
      <c r="Q239" s="70"/>
      <c r="R239" s="70"/>
      <c r="S239" s="70"/>
      <c r="T239" s="71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T239" s="16" t="s">
        <v>144</v>
      </c>
      <c r="AU239" s="16" t="s">
        <v>87</v>
      </c>
    </row>
    <row r="240" spans="1:65" s="2" customFormat="1" ht="21.75" customHeight="1">
      <c r="A240" s="33"/>
      <c r="B240" s="34"/>
      <c r="C240" s="231" t="s">
        <v>372</v>
      </c>
      <c r="D240" s="231" t="s">
        <v>330</v>
      </c>
      <c r="E240" s="232" t="s">
        <v>373</v>
      </c>
      <c r="F240" s="233" t="s">
        <v>374</v>
      </c>
      <c r="G240" s="234" t="s">
        <v>140</v>
      </c>
      <c r="H240" s="235">
        <v>160</v>
      </c>
      <c r="I240" s="236"/>
      <c r="J240" s="237">
        <f>ROUND(I240*H240,2)</f>
        <v>0</v>
      </c>
      <c r="K240" s="233" t="s">
        <v>141</v>
      </c>
      <c r="L240" s="238"/>
      <c r="M240" s="239" t="s">
        <v>1</v>
      </c>
      <c r="N240" s="240" t="s">
        <v>42</v>
      </c>
      <c r="O240" s="70"/>
      <c r="P240" s="211">
        <f>O240*H240</f>
        <v>0</v>
      </c>
      <c r="Q240" s="211">
        <v>4.0999999999999999E-4</v>
      </c>
      <c r="R240" s="211">
        <f>Q240*H240</f>
        <v>6.5599999999999992E-2</v>
      </c>
      <c r="S240" s="211">
        <v>0</v>
      </c>
      <c r="T240" s="212">
        <f>S240*H240</f>
        <v>0</v>
      </c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R240" s="213" t="s">
        <v>178</v>
      </c>
      <c r="AT240" s="213" t="s">
        <v>330</v>
      </c>
      <c r="AU240" s="213" t="s">
        <v>87</v>
      </c>
      <c r="AY240" s="16" t="s">
        <v>134</v>
      </c>
      <c r="BE240" s="214">
        <f>IF(N240="základní",J240,0)</f>
        <v>0</v>
      </c>
      <c r="BF240" s="214">
        <f>IF(N240="snížená",J240,0)</f>
        <v>0</v>
      </c>
      <c r="BG240" s="214">
        <f>IF(N240="zákl. přenesená",J240,0)</f>
        <v>0</v>
      </c>
      <c r="BH240" s="214">
        <f>IF(N240="sníž. přenesená",J240,0)</f>
        <v>0</v>
      </c>
      <c r="BI240" s="214">
        <f>IF(N240="nulová",J240,0)</f>
        <v>0</v>
      </c>
      <c r="BJ240" s="16" t="s">
        <v>85</v>
      </c>
      <c r="BK240" s="214">
        <f>ROUND(I240*H240,2)</f>
        <v>0</v>
      </c>
      <c r="BL240" s="16" t="s">
        <v>152</v>
      </c>
      <c r="BM240" s="213" t="s">
        <v>375</v>
      </c>
    </row>
    <row r="241" spans="1:65" s="2" customFormat="1">
      <c r="A241" s="33"/>
      <c r="B241" s="34"/>
      <c r="C241" s="35"/>
      <c r="D241" s="215" t="s">
        <v>144</v>
      </c>
      <c r="E241" s="35"/>
      <c r="F241" s="216" t="s">
        <v>374</v>
      </c>
      <c r="G241" s="35"/>
      <c r="H241" s="35"/>
      <c r="I241" s="114"/>
      <c r="J241" s="35"/>
      <c r="K241" s="35"/>
      <c r="L241" s="38"/>
      <c r="M241" s="217"/>
      <c r="N241" s="218"/>
      <c r="O241" s="70"/>
      <c r="P241" s="70"/>
      <c r="Q241" s="70"/>
      <c r="R241" s="70"/>
      <c r="S241" s="70"/>
      <c r="T241" s="71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T241" s="16" t="s">
        <v>144</v>
      </c>
      <c r="AU241" s="16" t="s">
        <v>87</v>
      </c>
    </row>
    <row r="242" spans="1:65" s="2" customFormat="1" ht="21.75" customHeight="1">
      <c r="A242" s="33"/>
      <c r="B242" s="34"/>
      <c r="C242" s="231" t="s">
        <v>376</v>
      </c>
      <c r="D242" s="231" t="s">
        <v>330</v>
      </c>
      <c r="E242" s="232" t="s">
        <v>377</v>
      </c>
      <c r="F242" s="233" t="s">
        <v>378</v>
      </c>
      <c r="G242" s="234" t="s">
        <v>140</v>
      </c>
      <c r="H242" s="235">
        <v>160</v>
      </c>
      <c r="I242" s="236"/>
      <c r="J242" s="237">
        <f>ROUND(I242*H242,2)</f>
        <v>0</v>
      </c>
      <c r="K242" s="233" t="s">
        <v>141</v>
      </c>
      <c r="L242" s="238"/>
      <c r="M242" s="239" t="s">
        <v>1</v>
      </c>
      <c r="N242" s="240" t="s">
        <v>42</v>
      </c>
      <c r="O242" s="70"/>
      <c r="P242" s="211">
        <f>O242*H242</f>
        <v>0</v>
      </c>
      <c r="Q242" s="211">
        <v>1.4999999999999999E-4</v>
      </c>
      <c r="R242" s="211">
        <f>Q242*H242</f>
        <v>2.3999999999999997E-2</v>
      </c>
      <c r="S242" s="211">
        <v>0</v>
      </c>
      <c r="T242" s="212">
        <f>S242*H242</f>
        <v>0</v>
      </c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R242" s="213" t="s">
        <v>178</v>
      </c>
      <c r="AT242" s="213" t="s">
        <v>330</v>
      </c>
      <c r="AU242" s="213" t="s">
        <v>87</v>
      </c>
      <c r="AY242" s="16" t="s">
        <v>134</v>
      </c>
      <c r="BE242" s="214">
        <f>IF(N242="základní",J242,0)</f>
        <v>0</v>
      </c>
      <c r="BF242" s="214">
        <f>IF(N242="snížená",J242,0)</f>
        <v>0</v>
      </c>
      <c r="BG242" s="214">
        <f>IF(N242="zákl. přenesená",J242,0)</f>
        <v>0</v>
      </c>
      <c r="BH242" s="214">
        <f>IF(N242="sníž. přenesená",J242,0)</f>
        <v>0</v>
      </c>
      <c r="BI242" s="214">
        <f>IF(N242="nulová",J242,0)</f>
        <v>0</v>
      </c>
      <c r="BJ242" s="16" t="s">
        <v>85</v>
      </c>
      <c r="BK242" s="214">
        <f>ROUND(I242*H242,2)</f>
        <v>0</v>
      </c>
      <c r="BL242" s="16" t="s">
        <v>152</v>
      </c>
      <c r="BM242" s="213" t="s">
        <v>379</v>
      </c>
    </row>
    <row r="243" spans="1:65" s="2" customFormat="1">
      <c r="A243" s="33"/>
      <c r="B243" s="34"/>
      <c r="C243" s="35"/>
      <c r="D243" s="215" t="s">
        <v>144</v>
      </c>
      <c r="E243" s="35"/>
      <c r="F243" s="216" t="s">
        <v>378</v>
      </c>
      <c r="G243" s="35"/>
      <c r="H243" s="35"/>
      <c r="I243" s="114"/>
      <c r="J243" s="35"/>
      <c r="K243" s="35"/>
      <c r="L243" s="38"/>
      <c r="M243" s="217"/>
      <c r="N243" s="218"/>
      <c r="O243" s="70"/>
      <c r="P243" s="70"/>
      <c r="Q243" s="70"/>
      <c r="R243" s="70"/>
      <c r="S243" s="70"/>
      <c r="T243" s="71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T243" s="16" t="s">
        <v>144</v>
      </c>
      <c r="AU243" s="16" t="s">
        <v>87</v>
      </c>
    </row>
    <row r="244" spans="1:65" s="2" customFormat="1" ht="21.75" customHeight="1">
      <c r="A244" s="33"/>
      <c r="B244" s="34"/>
      <c r="C244" s="231" t="s">
        <v>380</v>
      </c>
      <c r="D244" s="231" t="s">
        <v>330</v>
      </c>
      <c r="E244" s="232" t="s">
        <v>361</v>
      </c>
      <c r="F244" s="233" t="s">
        <v>362</v>
      </c>
      <c r="G244" s="234" t="s">
        <v>140</v>
      </c>
      <c r="H244" s="235">
        <v>160</v>
      </c>
      <c r="I244" s="236"/>
      <c r="J244" s="237">
        <f>ROUND(I244*H244,2)</f>
        <v>0</v>
      </c>
      <c r="K244" s="233" t="s">
        <v>141</v>
      </c>
      <c r="L244" s="238"/>
      <c r="M244" s="239" t="s">
        <v>1</v>
      </c>
      <c r="N244" s="240" t="s">
        <v>42</v>
      </c>
      <c r="O244" s="70"/>
      <c r="P244" s="211">
        <f>O244*H244</f>
        <v>0</v>
      </c>
      <c r="Q244" s="211">
        <v>9.0000000000000006E-5</v>
      </c>
      <c r="R244" s="211">
        <f>Q244*H244</f>
        <v>1.4400000000000001E-2</v>
      </c>
      <c r="S244" s="211">
        <v>0</v>
      </c>
      <c r="T244" s="212">
        <f>S244*H244</f>
        <v>0</v>
      </c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R244" s="213" t="s">
        <v>178</v>
      </c>
      <c r="AT244" s="213" t="s">
        <v>330</v>
      </c>
      <c r="AU244" s="213" t="s">
        <v>87</v>
      </c>
      <c r="AY244" s="16" t="s">
        <v>134</v>
      </c>
      <c r="BE244" s="214">
        <f>IF(N244="základní",J244,0)</f>
        <v>0</v>
      </c>
      <c r="BF244" s="214">
        <f>IF(N244="snížená",J244,0)</f>
        <v>0</v>
      </c>
      <c r="BG244" s="214">
        <f>IF(N244="zákl. přenesená",J244,0)</f>
        <v>0</v>
      </c>
      <c r="BH244" s="214">
        <f>IF(N244="sníž. přenesená",J244,0)</f>
        <v>0</v>
      </c>
      <c r="BI244" s="214">
        <f>IF(N244="nulová",J244,0)</f>
        <v>0</v>
      </c>
      <c r="BJ244" s="16" t="s">
        <v>85</v>
      </c>
      <c r="BK244" s="214">
        <f>ROUND(I244*H244,2)</f>
        <v>0</v>
      </c>
      <c r="BL244" s="16" t="s">
        <v>152</v>
      </c>
      <c r="BM244" s="213" t="s">
        <v>381</v>
      </c>
    </row>
    <row r="245" spans="1:65" s="2" customFormat="1">
      <c r="A245" s="33"/>
      <c r="B245" s="34"/>
      <c r="C245" s="35"/>
      <c r="D245" s="215" t="s">
        <v>144</v>
      </c>
      <c r="E245" s="35"/>
      <c r="F245" s="216" t="s">
        <v>362</v>
      </c>
      <c r="G245" s="35"/>
      <c r="H245" s="35"/>
      <c r="I245" s="114"/>
      <c r="J245" s="35"/>
      <c r="K245" s="35"/>
      <c r="L245" s="38"/>
      <c r="M245" s="217"/>
      <c r="N245" s="218"/>
      <c r="O245" s="70"/>
      <c r="P245" s="70"/>
      <c r="Q245" s="70"/>
      <c r="R245" s="70"/>
      <c r="S245" s="70"/>
      <c r="T245" s="71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T245" s="16" t="s">
        <v>144</v>
      </c>
      <c r="AU245" s="16" t="s">
        <v>87</v>
      </c>
    </row>
    <row r="246" spans="1:65" s="2" customFormat="1" ht="21.75" customHeight="1">
      <c r="A246" s="33"/>
      <c r="B246" s="34"/>
      <c r="C246" s="231" t="s">
        <v>382</v>
      </c>
      <c r="D246" s="231" t="s">
        <v>330</v>
      </c>
      <c r="E246" s="232" t="s">
        <v>383</v>
      </c>
      <c r="F246" s="233" t="s">
        <v>384</v>
      </c>
      <c r="G246" s="234" t="s">
        <v>140</v>
      </c>
      <c r="H246" s="235">
        <v>160</v>
      </c>
      <c r="I246" s="236"/>
      <c r="J246" s="237">
        <f>ROUND(I246*H246,2)</f>
        <v>0</v>
      </c>
      <c r="K246" s="233" t="s">
        <v>141</v>
      </c>
      <c r="L246" s="238"/>
      <c r="M246" s="239" t="s">
        <v>1</v>
      </c>
      <c r="N246" s="240" t="s">
        <v>42</v>
      </c>
      <c r="O246" s="70"/>
      <c r="P246" s="211">
        <f>O246*H246</f>
        <v>0</v>
      </c>
      <c r="Q246" s="211">
        <v>5.0000000000000002E-5</v>
      </c>
      <c r="R246" s="211">
        <f>Q246*H246</f>
        <v>8.0000000000000002E-3</v>
      </c>
      <c r="S246" s="211">
        <v>0</v>
      </c>
      <c r="T246" s="212">
        <f>S246*H246</f>
        <v>0</v>
      </c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R246" s="213" t="s">
        <v>178</v>
      </c>
      <c r="AT246" s="213" t="s">
        <v>330</v>
      </c>
      <c r="AU246" s="213" t="s">
        <v>87</v>
      </c>
      <c r="AY246" s="16" t="s">
        <v>134</v>
      </c>
      <c r="BE246" s="214">
        <f>IF(N246="základní",J246,0)</f>
        <v>0</v>
      </c>
      <c r="BF246" s="214">
        <f>IF(N246="snížená",J246,0)</f>
        <v>0</v>
      </c>
      <c r="BG246" s="214">
        <f>IF(N246="zákl. přenesená",J246,0)</f>
        <v>0</v>
      </c>
      <c r="BH246" s="214">
        <f>IF(N246="sníž. přenesená",J246,0)</f>
        <v>0</v>
      </c>
      <c r="BI246" s="214">
        <f>IF(N246="nulová",J246,0)</f>
        <v>0</v>
      </c>
      <c r="BJ246" s="16" t="s">
        <v>85</v>
      </c>
      <c r="BK246" s="214">
        <f>ROUND(I246*H246,2)</f>
        <v>0</v>
      </c>
      <c r="BL246" s="16" t="s">
        <v>152</v>
      </c>
      <c r="BM246" s="213" t="s">
        <v>385</v>
      </c>
    </row>
    <row r="247" spans="1:65" s="2" customFormat="1">
      <c r="A247" s="33"/>
      <c r="B247" s="34"/>
      <c r="C247" s="35"/>
      <c r="D247" s="215" t="s">
        <v>144</v>
      </c>
      <c r="E247" s="35"/>
      <c r="F247" s="216" t="s">
        <v>384</v>
      </c>
      <c r="G247" s="35"/>
      <c r="H247" s="35"/>
      <c r="I247" s="114"/>
      <c r="J247" s="35"/>
      <c r="K247" s="35"/>
      <c r="L247" s="38"/>
      <c r="M247" s="217"/>
      <c r="N247" s="218"/>
      <c r="O247" s="70"/>
      <c r="P247" s="70"/>
      <c r="Q247" s="70"/>
      <c r="R247" s="70"/>
      <c r="S247" s="70"/>
      <c r="T247" s="71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T247" s="16" t="s">
        <v>144</v>
      </c>
      <c r="AU247" s="16" t="s">
        <v>87</v>
      </c>
    </row>
    <row r="248" spans="1:65" s="2" customFormat="1" ht="21.75" customHeight="1">
      <c r="A248" s="33"/>
      <c r="B248" s="34"/>
      <c r="C248" s="231" t="s">
        <v>386</v>
      </c>
      <c r="D248" s="231" t="s">
        <v>330</v>
      </c>
      <c r="E248" s="232" t="s">
        <v>357</v>
      </c>
      <c r="F248" s="233" t="s">
        <v>358</v>
      </c>
      <c r="G248" s="234" t="s">
        <v>140</v>
      </c>
      <c r="H248" s="235">
        <v>80</v>
      </c>
      <c r="I248" s="236"/>
      <c r="J248" s="237">
        <f>ROUND(I248*H248,2)</f>
        <v>0</v>
      </c>
      <c r="K248" s="233" t="s">
        <v>141</v>
      </c>
      <c r="L248" s="238"/>
      <c r="M248" s="239" t="s">
        <v>1</v>
      </c>
      <c r="N248" s="240" t="s">
        <v>42</v>
      </c>
      <c r="O248" s="70"/>
      <c r="P248" s="211">
        <f>O248*H248</f>
        <v>0</v>
      </c>
      <c r="Q248" s="211">
        <v>5.1999999999999995E-4</v>
      </c>
      <c r="R248" s="211">
        <f>Q248*H248</f>
        <v>4.1599999999999998E-2</v>
      </c>
      <c r="S248" s="211">
        <v>0</v>
      </c>
      <c r="T248" s="212">
        <f>S248*H248</f>
        <v>0</v>
      </c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R248" s="213" t="s">
        <v>178</v>
      </c>
      <c r="AT248" s="213" t="s">
        <v>330</v>
      </c>
      <c r="AU248" s="213" t="s">
        <v>87</v>
      </c>
      <c r="AY248" s="16" t="s">
        <v>134</v>
      </c>
      <c r="BE248" s="214">
        <f>IF(N248="základní",J248,0)</f>
        <v>0</v>
      </c>
      <c r="BF248" s="214">
        <f>IF(N248="snížená",J248,0)</f>
        <v>0</v>
      </c>
      <c r="BG248" s="214">
        <f>IF(N248="zákl. přenesená",J248,0)</f>
        <v>0</v>
      </c>
      <c r="BH248" s="214">
        <f>IF(N248="sníž. přenesená",J248,0)</f>
        <v>0</v>
      </c>
      <c r="BI248" s="214">
        <f>IF(N248="nulová",J248,0)</f>
        <v>0</v>
      </c>
      <c r="BJ248" s="16" t="s">
        <v>85</v>
      </c>
      <c r="BK248" s="214">
        <f>ROUND(I248*H248,2)</f>
        <v>0</v>
      </c>
      <c r="BL248" s="16" t="s">
        <v>152</v>
      </c>
      <c r="BM248" s="213" t="s">
        <v>387</v>
      </c>
    </row>
    <row r="249" spans="1:65" s="2" customFormat="1">
      <c r="A249" s="33"/>
      <c r="B249" s="34"/>
      <c r="C249" s="35"/>
      <c r="D249" s="215" t="s">
        <v>144</v>
      </c>
      <c r="E249" s="35"/>
      <c r="F249" s="216" t="s">
        <v>358</v>
      </c>
      <c r="G249" s="35"/>
      <c r="H249" s="35"/>
      <c r="I249" s="114"/>
      <c r="J249" s="35"/>
      <c r="K249" s="35"/>
      <c r="L249" s="38"/>
      <c r="M249" s="217"/>
      <c r="N249" s="218"/>
      <c r="O249" s="70"/>
      <c r="P249" s="70"/>
      <c r="Q249" s="70"/>
      <c r="R249" s="70"/>
      <c r="S249" s="70"/>
      <c r="T249" s="71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T249" s="16" t="s">
        <v>144</v>
      </c>
      <c r="AU249" s="16" t="s">
        <v>87</v>
      </c>
    </row>
    <row r="250" spans="1:65" s="2" customFormat="1" ht="21.75" customHeight="1">
      <c r="A250" s="33"/>
      <c r="B250" s="34"/>
      <c r="C250" s="231" t="s">
        <v>388</v>
      </c>
      <c r="D250" s="231" t="s">
        <v>330</v>
      </c>
      <c r="E250" s="232" t="s">
        <v>361</v>
      </c>
      <c r="F250" s="233" t="s">
        <v>362</v>
      </c>
      <c r="G250" s="234" t="s">
        <v>140</v>
      </c>
      <c r="H250" s="235">
        <v>80</v>
      </c>
      <c r="I250" s="236"/>
      <c r="J250" s="237">
        <f>ROUND(I250*H250,2)</f>
        <v>0</v>
      </c>
      <c r="K250" s="233" t="s">
        <v>141</v>
      </c>
      <c r="L250" s="238"/>
      <c r="M250" s="239" t="s">
        <v>1</v>
      </c>
      <c r="N250" s="240" t="s">
        <v>42</v>
      </c>
      <c r="O250" s="70"/>
      <c r="P250" s="211">
        <f>O250*H250</f>
        <v>0</v>
      </c>
      <c r="Q250" s="211">
        <v>9.0000000000000006E-5</v>
      </c>
      <c r="R250" s="211">
        <f>Q250*H250</f>
        <v>7.2000000000000007E-3</v>
      </c>
      <c r="S250" s="211">
        <v>0</v>
      </c>
      <c r="T250" s="212">
        <f>S250*H250</f>
        <v>0</v>
      </c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R250" s="213" t="s">
        <v>178</v>
      </c>
      <c r="AT250" s="213" t="s">
        <v>330</v>
      </c>
      <c r="AU250" s="213" t="s">
        <v>87</v>
      </c>
      <c r="AY250" s="16" t="s">
        <v>134</v>
      </c>
      <c r="BE250" s="214">
        <f>IF(N250="základní",J250,0)</f>
        <v>0</v>
      </c>
      <c r="BF250" s="214">
        <f>IF(N250="snížená",J250,0)</f>
        <v>0</v>
      </c>
      <c r="BG250" s="214">
        <f>IF(N250="zákl. přenesená",J250,0)</f>
        <v>0</v>
      </c>
      <c r="BH250" s="214">
        <f>IF(N250="sníž. přenesená",J250,0)</f>
        <v>0</v>
      </c>
      <c r="BI250" s="214">
        <f>IF(N250="nulová",J250,0)</f>
        <v>0</v>
      </c>
      <c r="BJ250" s="16" t="s">
        <v>85</v>
      </c>
      <c r="BK250" s="214">
        <f>ROUND(I250*H250,2)</f>
        <v>0</v>
      </c>
      <c r="BL250" s="16" t="s">
        <v>152</v>
      </c>
      <c r="BM250" s="213" t="s">
        <v>389</v>
      </c>
    </row>
    <row r="251" spans="1:65" s="2" customFormat="1">
      <c r="A251" s="33"/>
      <c r="B251" s="34"/>
      <c r="C251" s="35"/>
      <c r="D251" s="215" t="s">
        <v>144</v>
      </c>
      <c r="E251" s="35"/>
      <c r="F251" s="216" t="s">
        <v>362</v>
      </c>
      <c r="G251" s="35"/>
      <c r="H251" s="35"/>
      <c r="I251" s="114"/>
      <c r="J251" s="35"/>
      <c r="K251" s="35"/>
      <c r="L251" s="38"/>
      <c r="M251" s="217"/>
      <c r="N251" s="218"/>
      <c r="O251" s="70"/>
      <c r="P251" s="70"/>
      <c r="Q251" s="70"/>
      <c r="R251" s="70"/>
      <c r="S251" s="70"/>
      <c r="T251" s="71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T251" s="16" t="s">
        <v>144</v>
      </c>
      <c r="AU251" s="16" t="s">
        <v>87</v>
      </c>
    </row>
    <row r="252" spans="1:65" s="2" customFormat="1" ht="21.75" customHeight="1">
      <c r="A252" s="33"/>
      <c r="B252" s="34"/>
      <c r="C252" s="202" t="s">
        <v>390</v>
      </c>
      <c r="D252" s="202" t="s">
        <v>137</v>
      </c>
      <c r="E252" s="203" t="s">
        <v>192</v>
      </c>
      <c r="F252" s="204" t="s">
        <v>193</v>
      </c>
      <c r="G252" s="205" t="s">
        <v>187</v>
      </c>
      <c r="H252" s="206">
        <v>2570</v>
      </c>
      <c r="I252" s="207"/>
      <c r="J252" s="208">
        <f>ROUND(I252*H252,2)</f>
        <v>0</v>
      </c>
      <c r="K252" s="204" t="s">
        <v>141</v>
      </c>
      <c r="L252" s="38"/>
      <c r="M252" s="209" t="s">
        <v>1</v>
      </c>
      <c r="N252" s="210" t="s">
        <v>42</v>
      </c>
      <c r="O252" s="70"/>
      <c r="P252" s="211">
        <f>O252*H252</f>
        <v>0</v>
      </c>
      <c r="Q252" s="211">
        <v>0</v>
      </c>
      <c r="R252" s="211">
        <f>Q252*H252</f>
        <v>0</v>
      </c>
      <c r="S252" s="211">
        <v>0</v>
      </c>
      <c r="T252" s="212">
        <f>S252*H252</f>
        <v>0</v>
      </c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R252" s="213" t="s">
        <v>152</v>
      </c>
      <c r="AT252" s="213" t="s">
        <v>137</v>
      </c>
      <c r="AU252" s="213" t="s">
        <v>87</v>
      </c>
      <c r="AY252" s="16" t="s">
        <v>134</v>
      </c>
      <c r="BE252" s="214">
        <f>IF(N252="základní",J252,0)</f>
        <v>0</v>
      </c>
      <c r="BF252" s="214">
        <f>IF(N252="snížená",J252,0)</f>
        <v>0</v>
      </c>
      <c r="BG252" s="214">
        <f>IF(N252="zákl. přenesená",J252,0)</f>
        <v>0</v>
      </c>
      <c r="BH252" s="214">
        <f>IF(N252="sníž. přenesená",J252,0)</f>
        <v>0</v>
      </c>
      <c r="BI252" s="214">
        <f>IF(N252="nulová",J252,0)</f>
        <v>0</v>
      </c>
      <c r="BJ252" s="16" t="s">
        <v>85</v>
      </c>
      <c r="BK252" s="214">
        <f>ROUND(I252*H252,2)</f>
        <v>0</v>
      </c>
      <c r="BL252" s="16" t="s">
        <v>152</v>
      </c>
      <c r="BM252" s="213" t="s">
        <v>391</v>
      </c>
    </row>
    <row r="253" spans="1:65" s="2" customFormat="1" ht="19.5">
      <c r="A253" s="33"/>
      <c r="B253" s="34"/>
      <c r="C253" s="35"/>
      <c r="D253" s="215" t="s">
        <v>144</v>
      </c>
      <c r="E253" s="35"/>
      <c r="F253" s="216" t="s">
        <v>195</v>
      </c>
      <c r="G253" s="35"/>
      <c r="H253" s="35"/>
      <c r="I253" s="114"/>
      <c r="J253" s="35"/>
      <c r="K253" s="35"/>
      <c r="L253" s="38"/>
      <c r="M253" s="217"/>
      <c r="N253" s="218"/>
      <c r="O253" s="70"/>
      <c r="P253" s="70"/>
      <c r="Q253" s="70"/>
      <c r="R253" s="70"/>
      <c r="S253" s="70"/>
      <c r="T253" s="71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T253" s="16" t="s">
        <v>144</v>
      </c>
      <c r="AU253" s="16" t="s">
        <v>87</v>
      </c>
    </row>
    <row r="254" spans="1:65" s="13" customFormat="1">
      <c r="B254" s="220"/>
      <c r="C254" s="221"/>
      <c r="D254" s="215" t="s">
        <v>166</v>
      </c>
      <c r="E254" s="222" t="s">
        <v>1</v>
      </c>
      <c r="F254" s="223" t="s">
        <v>392</v>
      </c>
      <c r="G254" s="221"/>
      <c r="H254" s="224">
        <v>2570</v>
      </c>
      <c r="I254" s="225"/>
      <c r="J254" s="221"/>
      <c r="K254" s="221"/>
      <c r="L254" s="226"/>
      <c r="M254" s="227"/>
      <c r="N254" s="228"/>
      <c r="O254" s="228"/>
      <c r="P254" s="228"/>
      <c r="Q254" s="228"/>
      <c r="R254" s="228"/>
      <c r="S254" s="228"/>
      <c r="T254" s="229"/>
      <c r="AT254" s="230" t="s">
        <v>166</v>
      </c>
      <c r="AU254" s="230" t="s">
        <v>87</v>
      </c>
      <c r="AV254" s="13" t="s">
        <v>87</v>
      </c>
      <c r="AW254" s="13" t="s">
        <v>34</v>
      </c>
      <c r="AX254" s="13" t="s">
        <v>85</v>
      </c>
      <c r="AY254" s="230" t="s">
        <v>134</v>
      </c>
    </row>
    <row r="255" spans="1:65" s="2" customFormat="1" ht="21.75" customHeight="1">
      <c r="A255" s="33"/>
      <c r="B255" s="34"/>
      <c r="C255" s="202" t="s">
        <v>393</v>
      </c>
      <c r="D255" s="202" t="s">
        <v>137</v>
      </c>
      <c r="E255" s="203" t="s">
        <v>185</v>
      </c>
      <c r="F255" s="204" t="s">
        <v>186</v>
      </c>
      <c r="G255" s="205" t="s">
        <v>187</v>
      </c>
      <c r="H255" s="206">
        <v>1560</v>
      </c>
      <c r="I255" s="207"/>
      <c r="J255" s="208">
        <f>ROUND(I255*H255,2)</f>
        <v>0</v>
      </c>
      <c r="K255" s="204" t="s">
        <v>141</v>
      </c>
      <c r="L255" s="38"/>
      <c r="M255" s="209" t="s">
        <v>1</v>
      </c>
      <c r="N255" s="210" t="s">
        <v>42</v>
      </c>
      <c r="O255" s="70"/>
      <c r="P255" s="211">
        <f>O255*H255</f>
        <v>0</v>
      </c>
      <c r="Q255" s="211">
        <v>0</v>
      </c>
      <c r="R255" s="211">
        <f>Q255*H255</f>
        <v>0</v>
      </c>
      <c r="S255" s="211">
        <v>0</v>
      </c>
      <c r="T255" s="212">
        <f>S255*H255</f>
        <v>0</v>
      </c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R255" s="213" t="s">
        <v>152</v>
      </c>
      <c r="AT255" s="213" t="s">
        <v>137</v>
      </c>
      <c r="AU255" s="213" t="s">
        <v>87</v>
      </c>
      <c r="AY255" s="16" t="s">
        <v>134</v>
      </c>
      <c r="BE255" s="214">
        <f>IF(N255="základní",J255,0)</f>
        <v>0</v>
      </c>
      <c r="BF255" s="214">
        <f>IF(N255="snížená",J255,0)</f>
        <v>0</v>
      </c>
      <c r="BG255" s="214">
        <f>IF(N255="zákl. přenesená",J255,0)</f>
        <v>0</v>
      </c>
      <c r="BH255" s="214">
        <f>IF(N255="sníž. přenesená",J255,0)</f>
        <v>0</v>
      </c>
      <c r="BI255" s="214">
        <f>IF(N255="nulová",J255,0)</f>
        <v>0</v>
      </c>
      <c r="BJ255" s="16" t="s">
        <v>85</v>
      </c>
      <c r="BK255" s="214">
        <f>ROUND(I255*H255,2)</f>
        <v>0</v>
      </c>
      <c r="BL255" s="16" t="s">
        <v>152</v>
      </c>
      <c r="BM255" s="213" t="s">
        <v>394</v>
      </c>
    </row>
    <row r="256" spans="1:65" s="2" customFormat="1" ht="29.25">
      <c r="A256" s="33"/>
      <c r="B256" s="34"/>
      <c r="C256" s="35"/>
      <c r="D256" s="215" t="s">
        <v>144</v>
      </c>
      <c r="E256" s="35"/>
      <c r="F256" s="216" t="s">
        <v>189</v>
      </c>
      <c r="G256" s="35"/>
      <c r="H256" s="35"/>
      <c r="I256" s="114"/>
      <c r="J256" s="35"/>
      <c r="K256" s="35"/>
      <c r="L256" s="38"/>
      <c r="M256" s="217"/>
      <c r="N256" s="218"/>
      <c r="O256" s="70"/>
      <c r="P256" s="70"/>
      <c r="Q256" s="70"/>
      <c r="R256" s="70"/>
      <c r="S256" s="70"/>
      <c r="T256" s="71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T256" s="16" t="s">
        <v>144</v>
      </c>
      <c r="AU256" s="16" t="s">
        <v>87</v>
      </c>
    </row>
    <row r="257" spans="1:65" s="13" customFormat="1">
      <c r="B257" s="220"/>
      <c r="C257" s="221"/>
      <c r="D257" s="215" t="s">
        <v>166</v>
      </c>
      <c r="E257" s="222" t="s">
        <v>1</v>
      </c>
      <c r="F257" s="223" t="s">
        <v>395</v>
      </c>
      <c r="G257" s="221"/>
      <c r="H257" s="224">
        <v>1560</v>
      </c>
      <c r="I257" s="225"/>
      <c r="J257" s="221"/>
      <c r="K257" s="221"/>
      <c r="L257" s="226"/>
      <c r="M257" s="227"/>
      <c r="N257" s="228"/>
      <c r="O257" s="228"/>
      <c r="P257" s="228"/>
      <c r="Q257" s="228"/>
      <c r="R257" s="228"/>
      <c r="S257" s="228"/>
      <c r="T257" s="229"/>
      <c r="AT257" s="230" t="s">
        <v>166</v>
      </c>
      <c r="AU257" s="230" t="s">
        <v>87</v>
      </c>
      <c r="AV257" s="13" t="s">
        <v>87</v>
      </c>
      <c r="AW257" s="13" t="s">
        <v>34</v>
      </c>
      <c r="AX257" s="13" t="s">
        <v>85</v>
      </c>
      <c r="AY257" s="230" t="s">
        <v>134</v>
      </c>
    </row>
    <row r="258" spans="1:65" s="2" customFormat="1" ht="21.75" customHeight="1">
      <c r="A258" s="33"/>
      <c r="B258" s="34"/>
      <c r="C258" s="202" t="s">
        <v>396</v>
      </c>
      <c r="D258" s="202" t="s">
        <v>137</v>
      </c>
      <c r="E258" s="203" t="s">
        <v>251</v>
      </c>
      <c r="F258" s="204" t="s">
        <v>252</v>
      </c>
      <c r="G258" s="205" t="s">
        <v>241</v>
      </c>
      <c r="H258" s="206">
        <v>0.442</v>
      </c>
      <c r="I258" s="207"/>
      <c r="J258" s="208">
        <f>ROUND(I258*H258,2)</f>
        <v>0</v>
      </c>
      <c r="K258" s="204" t="s">
        <v>141</v>
      </c>
      <c r="L258" s="38"/>
      <c r="M258" s="209" t="s">
        <v>1</v>
      </c>
      <c r="N258" s="210" t="s">
        <v>42</v>
      </c>
      <c r="O258" s="70"/>
      <c r="P258" s="211">
        <f>O258*H258</f>
        <v>0</v>
      </c>
      <c r="Q258" s="211">
        <v>0</v>
      </c>
      <c r="R258" s="211">
        <f>Q258*H258</f>
        <v>0</v>
      </c>
      <c r="S258" s="211">
        <v>0</v>
      </c>
      <c r="T258" s="212">
        <f>S258*H258</f>
        <v>0</v>
      </c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R258" s="213" t="s">
        <v>152</v>
      </c>
      <c r="AT258" s="213" t="s">
        <v>137</v>
      </c>
      <c r="AU258" s="213" t="s">
        <v>87</v>
      </c>
      <c r="AY258" s="16" t="s">
        <v>134</v>
      </c>
      <c r="BE258" s="214">
        <f>IF(N258="základní",J258,0)</f>
        <v>0</v>
      </c>
      <c r="BF258" s="214">
        <f>IF(N258="snížená",J258,0)</f>
        <v>0</v>
      </c>
      <c r="BG258" s="214">
        <f>IF(N258="zákl. přenesená",J258,0)</f>
        <v>0</v>
      </c>
      <c r="BH258" s="214">
        <f>IF(N258="sníž. přenesená",J258,0)</f>
        <v>0</v>
      </c>
      <c r="BI258" s="214">
        <f>IF(N258="nulová",J258,0)</f>
        <v>0</v>
      </c>
      <c r="BJ258" s="16" t="s">
        <v>85</v>
      </c>
      <c r="BK258" s="214">
        <f>ROUND(I258*H258,2)</f>
        <v>0</v>
      </c>
      <c r="BL258" s="16" t="s">
        <v>152</v>
      </c>
      <c r="BM258" s="213" t="s">
        <v>397</v>
      </c>
    </row>
    <row r="259" spans="1:65" s="2" customFormat="1" ht="39">
      <c r="A259" s="33"/>
      <c r="B259" s="34"/>
      <c r="C259" s="35"/>
      <c r="D259" s="215" t="s">
        <v>144</v>
      </c>
      <c r="E259" s="35"/>
      <c r="F259" s="216" t="s">
        <v>254</v>
      </c>
      <c r="G259" s="35"/>
      <c r="H259" s="35"/>
      <c r="I259" s="114"/>
      <c r="J259" s="35"/>
      <c r="K259" s="35"/>
      <c r="L259" s="38"/>
      <c r="M259" s="217"/>
      <c r="N259" s="218"/>
      <c r="O259" s="70"/>
      <c r="P259" s="70"/>
      <c r="Q259" s="70"/>
      <c r="R259" s="70"/>
      <c r="S259" s="70"/>
      <c r="T259" s="71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T259" s="16" t="s">
        <v>144</v>
      </c>
      <c r="AU259" s="16" t="s">
        <v>87</v>
      </c>
    </row>
    <row r="260" spans="1:65" s="2" customFormat="1" ht="21.75" customHeight="1">
      <c r="A260" s="33"/>
      <c r="B260" s="34"/>
      <c r="C260" s="202" t="s">
        <v>398</v>
      </c>
      <c r="D260" s="202" t="s">
        <v>137</v>
      </c>
      <c r="E260" s="203" t="s">
        <v>245</v>
      </c>
      <c r="F260" s="204" t="s">
        <v>246</v>
      </c>
      <c r="G260" s="205" t="s">
        <v>241</v>
      </c>
      <c r="H260" s="206">
        <v>0.22500000000000001</v>
      </c>
      <c r="I260" s="207"/>
      <c r="J260" s="208">
        <f>ROUND(I260*H260,2)</f>
        <v>0</v>
      </c>
      <c r="K260" s="204" t="s">
        <v>141</v>
      </c>
      <c r="L260" s="38"/>
      <c r="M260" s="209" t="s">
        <v>1</v>
      </c>
      <c r="N260" s="210" t="s">
        <v>42</v>
      </c>
      <c r="O260" s="70"/>
      <c r="P260" s="211">
        <f>O260*H260</f>
        <v>0</v>
      </c>
      <c r="Q260" s="211">
        <v>0</v>
      </c>
      <c r="R260" s="211">
        <f>Q260*H260</f>
        <v>0</v>
      </c>
      <c r="S260" s="211">
        <v>0</v>
      </c>
      <c r="T260" s="212">
        <f>S260*H260</f>
        <v>0</v>
      </c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R260" s="213" t="s">
        <v>152</v>
      </c>
      <c r="AT260" s="213" t="s">
        <v>137</v>
      </c>
      <c r="AU260" s="213" t="s">
        <v>87</v>
      </c>
      <c r="AY260" s="16" t="s">
        <v>134</v>
      </c>
      <c r="BE260" s="214">
        <f>IF(N260="základní",J260,0)</f>
        <v>0</v>
      </c>
      <c r="BF260" s="214">
        <f>IF(N260="snížená",J260,0)</f>
        <v>0</v>
      </c>
      <c r="BG260" s="214">
        <f>IF(N260="zákl. přenesená",J260,0)</f>
        <v>0</v>
      </c>
      <c r="BH260" s="214">
        <f>IF(N260="sníž. přenesená",J260,0)</f>
        <v>0</v>
      </c>
      <c r="BI260" s="214">
        <f>IF(N260="nulová",J260,0)</f>
        <v>0</v>
      </c>
      <c r="BJ260" s="16" t="s">
        <v>85</v>
      </c>
      <c r="BK260" s="214">
        <f>ROUND(I260*H260,2)</f>
        <v>0</v>
      </c>
      <c r="BL260" s="16" t="s">
        <v>152</v>
      </c>
      <c r="BM260" s="213" t="s">
        <v>399</v>
      </c>
    </row>
    <row r="261" spans="1:65" s="2" customFormat="1" ht="39">
      <c r="A261" s="33"/>
      <c r="B261" s="34"/>
      <c r="C261" s="35"/>
      <c r="D261" s="215" t="s">
        <v>144</v>
      </c>
      <c r="E261" s="35"/>
      <c r="F261" s="216" t="s">
        <v>248</v>
      </c>
      <c r="G261" s="35"/>
      <c r="H261" s="35"/>
      <c r="I261" s="114"/>
      <c r="J261" s="35"/>
      <c r="K261" s="35"/>
      <c r="L261" s="38"/>
      <c r="M261" s="217"/>
      <c r="N261" s="218"/>
      <c r="O261" s="70"/>
      <c r="P261" s="70"/>
      <c r="Q261" s="70"/>
      <c r="R261" s="70"/>
      <c r="S261" s="70"/>
      <c r="T261" s="71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T261" s="16" t="s">
        <v>144</v>
      </c>
      <c r="AU261" s="16" t="s">
        <v>87</v>
      </c>
    </row>
    <row r="262" spans="1:65" s="2" customFormat="1" ht="21.75" customHeight="1">
      <c r="A262" s="33"/>
      <c r="B262" s="34"/>
      <c r="C262" s="202" t="s">
        <v>400</v>
      </c>
      <c r="D262" s="202" t="s">
        <v>137</v>
      </c>
      <c r="E262" s="203" t="s">
        <v>255</v>
      </c>
      <c r="F262" s="204" t="s">
        <v>256</v>
      </c>
      <c r="G262" s="205" t="s">
        <v>257</v>
      </c>
      <c r="H262" s="206">
        <v>93.6</v>
      </c>
      <c r="I262" s="207"/>
      <c r="J262" s="208">
        <f>ROUND(I262*H262,2)</f>
        <v>0</v>
      </c>
      <c r="K262" s="204" t="s">
        <v>141</v>
      </c>
      <c r="L262" s="38"/>
      <c r="M262" s="209" t="s">
        <v>1</v>
      </c>
      <c r="N262" s="210" t="s">
        <v>42</v>
      </c>
      <c r="O262" s="70"/>
      <c r="P262" s="211">
        <f>O262*H262</f>
        <v>0</v>
      </c>
      <c r="Q262" s="211">
        <v>0</v>
      </c>
      <c r="R262" s="211">
        <f>Q262*H262</f>
        <v>0</v>
      </c>
      <c r="S262" s="211">
        <v>0</v>
      </c>
      <c r="T262" s="212">
        <f>S262*H262</f>
        <v>0</v>
      </c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R262" s="213" t="s">
        <v>152</v>
      </c>
      <c r="AT262" s="213" t="s">
        <v>137</v>
      </c>
      <c r="AU262" s="213" t="s">
        <v>87</v>
      </c>
      <c r="AY262" s="16" t="s">
        <v>134</v>
      </c>
      <c r="BE262" s="214">
        <f>IF(N262="základní",J262,0)</f>
        <v>0</v>
      </c>
      <c r="BF262" s="214">
        <f>IF(N262="snížená",J262,0)</f>
        <v>0</v>
      </c>
      <c r="BG262" s="214">
        <f>IF(N262="zákl. přenesená",J262,0)</f>
        <v>0</v>
      </c>
      <c r="BH262" s="214">
        <f>IF(N262="sníž. přenesená",J262,0)</f>
        <v>0</v>
      </c>
      <c r="BI262" s="214">
        <f>IF(N262="nulová",J262,0)</f>
        <v>0</v>
      </c>
      <c r="BJ262" s="16" t="s">
        <v>85</v>
      </c>
      <c r="BK262" s="214">
        <f>ROUND(I262*H262,2)</f>
        <v>0</v>
      </c>
      <c r="BL262" s="16" t="s">
        <v>152</v>
      </c>
      <c r="BM262" s="213" t="s">
        <v>401</v>
      </c>
    </row>
    <row r="263" spans="1:65" s="2" customFormat="1" ht="39">
      <c r="A263" s="33"/>
      <c r="B263" s="34"/>
      <c r="C263" s="35"/>
      <c r="D263" s="215" t="s">
        <v>144</v>
      </c>
      <c r="E263" s="35"/>
      <c r="F263" s="216" t="s">
        <v>259</v>
      </c>
      <c r="G263" s="35"/>
      <c r="H263" s="35"/>
      <c r="I263" s="114"/>
      <c r="J263" s="35"/>
      <c r="K263" s="35"/>
      <c r="L263" s="38"/>
      <c r="M263" s="217"/>
      <c r="N263" s="218"/>
      <c r="O263" s="70"/>
      <c r="P263" s="70"/>
      <c r="Q263" s="70"/>
      <c r="R263" s="70"/>
      <c r="S263" s="70"/>
      <c r="T263" s="71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T263" s="16" t="s">
        <v>144</v>
      </c>
      <c r="AU263" s="16" t="s">
        <v>87</v>
      </c>
    </row>
    <row r="264" spans="1:65" s="13" customFormat="1">
      <c r="B264" s="220"/>
      <c r="C264" s="221"/>
      <c r="D264" s="215" t="s">
        <v>166</v>
      </c>
      <c r="E264" s="222" t="s">
        <v>1</v>
      </c>
      <c r="F264" s="223" t="s">
        <v>261</v>
      </c>
      <c r="G264" s="221"/>
      <c r="H264" s="224">
        <v>93.6</v>
      </c>
      <c r="I264" s="225"/>
      <c r="J264" s="221"/>
      <c r="K264" s="221"/>
      <c r="L264" s="226"/>
      <c r="M264" s="227"/>
      <c r="N264" s="228"/>
      <c r="O264" s="228"/>
      <c r="P264" s="228"/>
      <c r="Q264" s="228"/>
      <c r="R264" s="228"/>
      <c r="S264" s="228"/>
      <c r="T264" s="229"/>
      <c r="AT264" s="230" t="s">
        <v>166</v>
      </c>
      <c r="AU264" s="230" t="s">
        <v>87</v>
      </c>
      <c r="AV264" s="13" t="s">
        <v>87</v>
      </c>
      <c r="AW264" s="13" t="s">
        <v>34</v>
      </c>
      <c r="AX264" s="13" t="s">
        <v>85</v>
      </c>
      <c r="AY264" s="230" t="s">
        <v>134</v>
      </c>
    </row>
    <row r="265" spans="1:65" s="2" customFormat="1" ht="21.75" customHeight="1">
      <c r="A265" s="33"/>
      <c r="B265" s="34"/>
      <c r="C265" s="202" t="s">
        <v>402</v>
      </c>
      <c r="D265" s="202" t="s">
        <v>137</v>
      </c>
      <c r="E265" s="203" t="s">
        <v>169</v>
      </c>
      <c r="F265" s="204" t="s">
        <v>170</v>
      </c>
      <c r="G265" s="205" t="s">
        <v>163</v>
      </c>
      <c r="H265" s="206">
        <v>65</v>
      </c>
      <c r="I265" s="207"/>
      <c r="J265" s="208">
        <f>ROUND(I265*H265,2)</f>
        <v>0</v>
      </c>
      <c r="K265" s="204" t="s">
        <v>141</v>
      </c>
      <c r="L265" s="38"/>
      <c r="M265" s="209" t="s">
        <v>1</v>
      </c>
      <c r="N265" s="210" t="s">
        <v>42</v>
      </c>
      <c r="O265" s="70"/>
      <c r="P265" s="211">
        <f>O265*H265</f>
        <v>0</v>
      </c>
      <c r="Q265" s="211">
        <v>0</v>
      </c>
      <c r="R265" s="211">
        <f>Q265*H265</f>
        <v>0</v>
      </c>
      <c r="S265" s="211">
        <v>0</v>
      </c>
      <c r="T265" s="212">
        <f>S265*H265</f>
        <v>0</v>
      </c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R265" s="213" t="s">
        <v>152</v>
      </c>
      <c r="AT265" s="213" t="s">
        <v>137</v>
      </c>
      <c r="AU265" s="213" t="s">
        <v>87</v>
      </c>
      <c r="AY265" s="16" t="s">
        <v>134</v>
      </c>
      <c r="BE265" s="214">
        <f>IF(N265="základní",J265,0)</f>
        <v>0</v>
      </c>
      <c r="BF265" s="214">
        <f>IF(N265="snížená",J265,0)</f>
        <v>0</v>
      </c>
      <c r="BG265" s="214">
        <f>IF(N265="zákl. přenesená",J265,0)</f>
        <v>0</v>
      </c>
      <c r="BH265" s="214">
        <f>IF(N265="sníž. přenesená",J265,0)</f>
        <v>0</v>
      </c>
      <c r="BI265" s="214">
        <f>IF(N265="nulová",J265,0)</f>
        <v>0</v>
      </c>
      <c r="BJ265" s="16" t="s">
        <v>85</v>
      </c>
      <c r="BK265" s="214">
        <f>ROUND(I265*H265,2)</f>
        <v>0</v>
      </c>
      <c r="BL265" s="16" t="s">
        <v>152</v>
      </c>
      <c r="BM265" s="213" t="s">
        <v>403</v>
      </c>
    </row>
    <row r="266" spans="1:65" s="2" customFormat="1" ht="19.5">
      <c r="A266" s="33"/>
      <c r="B266" s="34"/>
      <c r="C266" s="35"/>
      <c r="D266" s="215" t="s">
        <v>144</v>
      </c>
      <c r="E266" s="35"/>
      <c r="F266" s="216" t="s">
        <v>172</v>
      </c>
      <c r="G266" s="35"/>
      <c r="H266" s="35"/>
      <c r="I266" s="114"/>
      <c r="J266" s="35"/>
      <c r="K266" s="35"/>
      <c r="L266" s="38"/>
      <c r="M266" s="217"/>
      <c r="N266" s="218"/>
      <c r="O266" s="70"/>
      <c r="P266" s="70"/>
      <c r="Q266" s="70"/>
      <c r="R266" s="70"/>
      <c r="S266" s="70"/>
      <c r="T266" s="71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T266" s="16" t="s">
        <v>144</v>
      </c>
      <c r="AU266" s="16" t="s">
        <v>87</v>
      </c>
    </row>
    <row r="267" spans="1:65" s="2" customFormat="1" ht="21.75" customHeight="1">
      <c r="A267" s="33"/>
      <c r="B267" s="34"/>
      <c r="C267" s="202" t="s">
        <v>404</v>
      </c>
      <c r="D267" s="202" t="s">
        <v>137</v>
      </c>
      <c r="E267" s="203" t="s">
        <v>405</v>
      </c>
      <c r="F267" s="204" t="s">
        <v>406</v>
      </c>
      <c r="G267" s="205" t="s">
        <v>163</v>
      </c>
      <c r="H267" s="206">
        <v>5</v>
      </c>
      <c r="I267" s="207"/>
      <c r="J267" s="208">
        <f>ROUND(I267*H267,2)</f>
        <v>0</v>
      </c>
      <c r="K267" s="204" t="s">
        <v>141</v>
      </c>
      <c r="L267" s="38"/>
      <c r="M267" s="209" t="s">
        <v>1</v>
      </c>
      <c r="N267" s="210" t="s">
        <v>42</v>
      </c>
      <c r="O267" s="70"/>
      <c r="P267" s="211">
        <f>O267*H267</f>
        <v>0</v>
      </c>
      <c r="Q267" s="211">
        <v>0</v>
      </c>
      <c r="R267" s="211">
        <f>Q267*H267</f>
        <v>0</v>
      </c>
      <c r="S267" s="211">
        <v>0</v>
      </c>
      <c r="T267" s="212">
        <f>S267*H267</f>
        <v>0</v>
      </c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R267" s="213" t="s">
        <v>152</v>
      </c>
      <c r="AT267" s="213" t="s">
        <v>137</v>
      </c>
      <c r="AU267" s="213" t="s">
        <v>87</v>
      </c>
      <c r="AY267" s="16" t="s">
        <v>134</v>
      </c>
      <c r="BE267" s="214">
        <f>IF(N267="základní",J267,0)</f>
        <v>0</v>
      </c>
      <c r="BF267" s="214">
        <f>IF(N267="snížená",J267,0)</f>
        <v>0</v>
      </c>
      <c r="BG267" s="214">
        <f>IF(N267="zákl. přenesená",J267,0)</f>
        <v>0</v>
      </c>
      <c r="BH267" s="214">
        <f>IF(N267="sníž. přenesená",J267,0)</f>
        <v>0</v>
      </c>
      <c r="BI267" s="214">
        <f>IF(N267="nulová",J267,0)</f>
        <v>0</v>
      </c>
      <c r="BJ267" s="16" t="s">
        <v>85</v>
      </c>
      <c r="BK267" s="214">
        <f>ROUND(I267*H267,2)</f>
        <v>0</v>
      </c>
      <c r="BL267" s="16" t="s">
        <v>152</v>
      </c>
      <c r="BM267" s="213" t="s">
        <v>407</v>
      </c>
    </row>
    <row r="268" spans="1:65" s="2" customFormat="1" ht="29.25">
      <c r="A268" s="33"/>
      <c r="B268" s="34"/>
      <c r="C268" s="35"/>
      <c r="D268" s="215" t="s">
        <v>144</v>
      </c>
      <c r="E268" s="35"/>
      <c r="F268" s="216" t="s">
        <v>408</v>
      </c>
      <c r="G268" s="35"/>
      <c r="H268" s="35"/>
      <c r="I268" s="114"/>
      <c r="J268" s="35"/>
      <c r="K268" s="35"/>
      <c r="L268" s="38"/>
      <c r="M268" s="217"/>
      <c r="N268" s="218"/>
      <c r="O268" s="70"/>
      <c r="P268" s="70"/>
      <c r="Q268" s="70"/>
      <c r="R268" s="70"/>
      <c r="S268" s="70"/>
      <c r="T268" s="71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T268" s="16" t="s">
        <v>144</v>
      </c>
      <c r="AU268" s="16" t="s">
        <v>87</v>
      </c>
    </row>
    <row r="269" spans="1:65" s="2" customFormat="1" ht="21.75" customHeight="1">
      <c r="A269" s="33"/>
      <c r="B269" s="34"/>
      <c r="C269" s="202" t="s">
        <v>409</v>
      </c>
      <c r="D269" s="202" t="s">
        <v>137</v>
      </c>
      <c r="E269" s="203" t="s">
        <v>298</v>
      </c>
      <c r="F269" s="204" t="s">
        <v>299</v>
      </c>
      <c r="G269" s="205" t="s">
        <v>241</v>
      </c>
      <c r="H269" s="206">
        <v>0.66700000000000004</v>
      </c>
      <c r="I269" s="207"/>
      <c r="J269" s="208">
        <f>ROUND(I269*H269,2)</f>
        <v>0</v>
      </c>
      <c r="K269" s="204" t="s">
        <v>141</v>
      </c>
      <c r="L269" s="38"/>
      <c r="M269" s="209" t="s">
        <v>1</v>
      </c>
      <c r="N269" s="210" t="s">
        <v>42</v>
      </c>
      <c r="O269" s="70"/>
      <c r="P269" s="211">
        <f>O269*H269</f>
        <v>0</v>
      </c>
      <c r="Q269" s="211">
        <v>0</v>
      </c>
      <c r="R269" s="211">
        <f>Q269*H269</f>
        <v>0</v>
      </c>
      <c r="S269" s="211">
        <v>0</v>
      </c>
      <c r="T269" s="212">
        <f>S269*H269</f>
        <v>0</v>
      </c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R269" s="213" t="s">
        <v>152</v>
      </c>
      <c r="AT269" s="213" t="s">
        <v>137</v>
      </c>
      <c r="AU269" s="213" t="s">
        <v>87</v>
      </c>
      <c r="AY269" s="16" t="s">
        <v>134</v>
      </c>
      <c r="BE269" s="214">
        <f>IF(N269="základní",J269,0)</f>
        <v>0</v>
      </c>
      <c r="BF269" s="214">
        <f>IF(N269="snížená",J269,0)</f>
        <v>0</v>
      </c>
      <c r="BG269" s="214">
        <f>IF(N269="zákl. přenesená",J269,0)</f>
        <v>0</v>
      </c>
      <c r="BH269" s="214">
        <f>IF(N269="sníž. přenesená",J269,0)</f>
        <v>0</v>
      </c>
      <c r="BI269" s="214">
        <f>IF(N269="nulová",J269,0)</f>
        <v>0</v>
      </c>
      <c r="BJ269" s="16" t="s">
        <v>85</v>
      </c>
      <c r="BK269" s="214">
        <f>ROUND(I269*H269,2)</f>
        <v>0</v>
      </c>
      <c r="BL269" s="16" t="s">
        <v>152</v>
      </c>
      <c r="BM269" s="213" t="s">
        <v>410</v>
      </c>
    </row>
    <row r="270" spans="1:65" s="2" customFormat="1" ht="19.5">
      <c r="A270" s="33"/>
      <c r="B270" s="34"/>
      <c r="C270" s="35"/>
      <c r="D270" s="215" t="s">
        <v>144</v>
      </c>
      <c r="E270" s="35"/>
      <c r="F270" s="216" t="s">
        <v>301</v>
      </c>
      <c r="G270" s="35"/>
      <c r="H270" s="35"/>
      <c r="I270" s="114"/>
      <c r="J270" s="35"/>
      <c r="K270" s="35"/>
      <c r="L270" s="38"/>
      <c r="M270" s="217"/>
      <c r="N270" s="218"/>
      <c r="O270" s="70"/>
      <c r="P270" s="70"/>
      <c r="Q270" s="70"/>
      <c r="R270" s="70"/>
      <c r="S270" s="70"/>
      <c r="T270" s="71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T270" s="16" t="s">
        <v>144</v>
      </c>
      <c r="AU270" s="16" t="s">
        <v>87</v>
      </c>
    </row>
    <row r="271" spans="1:65" s="2" customFormat="1" ht="21.75" customHeight="1">
      <c r="A271" s="33"/>
      <c r="B271" s="34"/>
      <c r="C271" s="202" t="s">
        <v>411</v>
      </c>
      <c r="D271" s="202" t="s">
        <v>137</v>
      </c>
      <c r="E271" s="203" t="s">
        <v>303</v>
      </c>
      <c r="F271" s="204" t="s">
        <v>304</v>
      </c>
      <c r="G271" s="205" t="s">
        <v>257</v>
      </c>
      <c r="H271" s="206">
        <v>93.6</v>
      </c>
      <c r="I271" s="207"/>
      <c r="J271" s="208">
        <f>ROUND(I271*H271,2)</f>
        <v>0</v>
      </c>
      <c r="K271" s="204" t="s">
        <v>141</v>
      </c>
      <c r="L271" s="38"/>
      <c r="M271" s="209" t="s">
        <v>1</v>
      </c>
      <c r="N271" s="210" t="s">
        <v>42</v>
      </c>
      <c r="O271" s="70"/>
      <c r="P271" s="211">
        <f>O271*H271</f>
        <v>0</v>
      </c>
      <c r="Q271" s="211">
        <v>0</v>
      </c>
      <c r="R271" s="211">
        <f>Q271*H271</f>
        <v>0</v>
      </c>
      <c r="S271" s="211">
        <v>0</v>
      </c>
      <c r="T271" s="212">
        <f>S271*H271</f>
        <v>0</v>
      </c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R271" s="213" t="s">
        <v>152</v>
      </c>
      <c r="AT271" s="213" t="s">
        <v>137</v>
      </c>
      <c r="AU271" s="213" t="s">
        <v>87</v>
      </c>
      <c r="AY271" s="16" t="s">
        <v>134</v>
      </c>
      <c r="BE271" s="214">
        <f>IF(N271="základní",J271,0)</f>
        <v>0</v>
      </c>
      <c r="BF271" s="214">
        <f>IF(N271="snížená",J271,0)</f>
        <v>0</v>
      </c>
      <c r="BG271" s="214">
        <f>IF(N271="zákl. přenesená",J271,0)</f>
        <v>0</v>
      </c>
      <c r="BH271" s="214">
        <f>IF(N271="sníž. přenesená",J271,0)</f>
        <v>0</v>
      </c>
      <c r="BI271" s="214">
        <f>IF(N271="nulová",J271,0)</f>
        <v>0</v>
      </c>
      <c r="BJ271" s="16" t="s">
        <v>85</v>
      </c>
      <c r="BK271" s="214">
        <f>ROUND(I271*H271,2)</f>
        <v>0</v>
      </c>
      <c r="BL271" s="16" t="s">
        <v>152</v>
      </c>
      <c r="BM271" s="213" t="s">
        <v>412</v>
      </c>
    </row>
    <row r="272" spans="1:65" s="2" customFormat="1" ht="19.5">
      <c r="A272" s="33"/>
      <c r="B272" s="34"/>
      <c r="C272" s="35"/>
      <c r="D272" s="215" t="s">
        <v>144</v>
      </c>
      <c r="E272" s="35"/>
      <c r="F272" s="216" t="s">
        <v>306</v>
      </c>
      <c r="G272" s="35"/>
      <c r="H272" s="35"/>
      <c r="I272" s="114"/>
      <c r="J272" s="35"/>
      <c r="K272" s="35"/>
      <c r="L272" s="38"/>
      <c r="M272" s="217"/>
      <c r="N272" s="218"/>
      <c r="O272" s="70"/>
      <c r="P272" s="70"/>
      <c r="Q272" s="70"/>
      <c r="R272" s="70"/>
      <c r="S272" s="70"/>
      <c r="T272" s="71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T272" s="16" t="s">
        <v>144</v>
      </c>
      <c r="AU272" s="16" t="s">
        <v>87</v>
      </c>
    </row>
    <row r="273" spans="1:65" s="13" customFormat="1">
      <c r="B273" s="220"/>
      <c r="C273" s="221"/>
      <c r="D273" s="215" t="s">
        <v>166</v>
      </c>
      <c r="E273" s="222" t="s">
        <v>1</v>
      </c>
      <c r="F273" s="223" t="s">
        <v>261</v>
      </c>
      <c r="G273" s="221"/>
      <c r="H273" s="224">
        <v>93.6</v>
      </c>
      <c r="I273" s="225"/>
      <c r="J273" s="221"/>
      <c r="K273" s="221"/>
      <c r="L273" s="226"/>
      <c r="M273" s="227"/>
      <c r="N273" s="228"/>
      <c r="O273" s="228"/>
      <c r="P273" s="228"/>
      <c r="Q273" s="228"/>
      <c r="R273" s="228"/>
      <c r="S273" s="228"/>
      <c r="T273" s="229"/>
      <c r="AT273" s="230" t="s">
        <v>166</v>
      </c>
      <c r="AU273" s="230" t="s">
        <v>87</v>
      </c>
      <c r="AV273" s="13" t="s">
        <v>87</v>
      </c>
      <c r="AW273" s="13" t="s">
        <v>34</v>
      </c>
      <c r="AX273" s="13" t="s">
        <v>85</v>
      </c>
      <c r="AY273" s="230" t="s">
        <v>134</v>
      </c>
    </row>
    <row r="274" spans="1:65" s="2" customFormat="1" ht="21.75" customHeight="1">
      <c r="A274" s="33"/>
      <c r="B274" s="34"/>
      <c r="C274" s="202" t="s">
        <v>413</v>
      </c>
      <c r="D274" s="202" t="s">
        <v>137</v>
      </c>
      <c r="E274" s="203" t="s">
        <v>414</v>
      </c>
      <c r="F274" s="204" t="s">
        <v>415</v>
      </c>
      <c r="G274" s="205" t="s">
        <v>140</v>
      </c>
      <c r="H274" s="206">
        <v>176</v>
      </c>
      <c r="I274" s="207"/>
      <c r="J274" s="208">
        <f>ROUND(I274*H274,2)</f>
        <v>0</v>
      </c>
      <c r="K274" s="204" t="s">
        <v>141</v>
      </c>
      <c r="L274" s="38"/>
      <c r="M274" s="209" t="s">
        <v>1</v>
      </c>
      <c r="N274" s="210" t="s">
        <v>42</v>
      </c>
      <c r="O274" s="70"/>
      <c r="P274" s="211">
        <f>O274*H274</f>
        <v>0</v>
      </c>
      <c r="Q274" s="211">
        <v>0</v>
      </c>
      <c r="R274" s="211">
        <f>Q274*H274</f>
        <v>0</v>
      </c>
      <c r="S274" s="211">
        <v>0</v>
      </c>
      <c r="T274" s="212">
        <f>S274*H274</f>
        <v>0</v>
      </c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R274" s="213" t="s">
        <v>152</v>
      </c>
      <c r="AT274" s="213" t="s">
        <v>137</v>
      </c>
      <c r="AU274" s="213" t="s">
        <v>87</v>
      </c>
      <c r="AY274" s="16" t="s">
        <v>134</v>
      </c>
      <c r="BE274" s="214">
        <f>IF(N274="základní",J274,0)</f>
        <v>0</v>
      </c>
      <c r="BF274" s="214">
        <f>IF(N274="snížená",J274,0)</f>
        <v>0</v>
      </c>
      <c r="BG274" s="214">
        <f>IF(N274="zákl. přenesená",J274,0)</f>
        <v>0</v>
      </c>
      <c r="BH274" s="214">
        <f>IF(N274="sníž. přenesená",J274,0)</f>
        <v>0</v>
      </c>
      <c r="BI274" s="214">
        <f>IF(N274="nulová",J274,0)</f>
        <v>0</v>
      </c>
      <c r="BJ274" s="16" t="s">
        <v>85</v>
      </c>
      <c r="BK274" s="214">
        <f>ROUND(I274*H274,2)</f>
        <v>0</v>
      </c>
      <c r="BL274" s="16" t="s">
        <v>152</v>
      </c>
      <c r="BM274" s="213" t="s">
        <v>416</v>
      </c>
    </row>
    <row r="275" spans="1:65" s="2" customFormat="1" ht="19.5">
      <c r="A275" s="33"/>
      <c r="B275" s="34"/>
      <c r="C275" s="35"/>
      <c r="D275" s="215" t="s">
        <v>144</v>
      </c>
      <c r="E275" s="35"/>
      <c r="F275" s="216" t="s">
        <v>417</v>
      </c>
      <c r="G275" s="35"/>
      <c r="H275" s="35"/>
      <c r="I275" s="114"/>
      <c r="J275" s="35"/>
      <c r="K275" s="35"/>
      <c r="L275" s="38"/>
      <c r="M275" s="217"/>
      <c r="N275" s="218"/>
      <c r="O275" s="70"/>
      <c r="P275" s="70"/>
      <c r="Q275" s="70"/>
      <c r="R275" s="70"/>
      <c r="S275" s="70"/>
      <c r="T275" s="71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T275" s="16" t="s">
        <v>144</v>
      </c>
      <c r="AU275" s="16" t="s">
        <v>87</v>
      </c>
    </row>
    <row r="276" spans="1:65" s="2" customFormat="1" ht="21.75" customHeight="1">
      <c r="A276" s="33"/>
      <c r="B276" s="34"/>
      <c r="C276" s="202" t="s">
        <v>418</v>
      </c>
      <c r="D276" s="202" t="s">
        <v>137</v>
      </c>
      <c r="E276" s="203" t="s">
        <v>419</v>
      </c>
      <c r="F276" s="204" t="s">
        <v>420</v>
      </c>
      <c r="G276" s="205" t="s">
        <v>421</v>
      </c>
      <c r="H276" s="206">
        <v>1954</v>
      </c>
      <c r="I276" s="207"/>
      <c r="J276" s="208">
        <f>ROUND(I276*H276,2)</f>
        <v>0</v>
      </c>
      <c r="K276" s="204" t="s">
        <v>141</v>
      </c>
      <c r="L276" s="38"/>
      <c r="M276" s="209" t="s">
        <v>1</v>
      </c>
      <c r="N276" s="210" t="s">
        <v>42</v>
      </c>
      <c r="O276" s="70"/>
      <c r="P276" s="211">
        <f>O276*H276</f>
        <v>0</v>
      </c>
      <c r="Q276" s="211">
        <v>0</v>
      </c>
      <c r="R276" s="211">
        <f>Q276*H276</f>
        <v>0</v>
      </c>
      <c r="S276" s="211">
        <v>0</v>
      </c>
      <c r="T276" s="212">
        <f>S276*H276</f>
        <v>0</v>
      </c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R276" s="213" t="s">
        <v>152</v>
      </c>
      <c r="AT276" s="213" t="s">
        <v>137</v>
      </c>
      <c r="AU276" s="213" t="s">
        <v>87</v>
      </c>
      <c r="AY276" s="16" t="s">
        <v>134</v>
      </c>
      <c r="BE276" s="214">
        <f>IF(N276="základní",J276,0)</f>
        <v>0</v>
      </c>
      <c r="BF276" s="214">
        <f>IF(N276="snížená",J276,0)</f>
        <v>0</v>
      </c>
      <c r="BG276" s="214">
        <f>IF(N276="zákl. přenesená",J276,0)</f>
        <v>0</v>
      </c>
      <c r="BH276" s="214">
        <f>IF(N276="sníž. přenesená",J276,0)</f>
        <v>0</v>
      </c>
      <c r="BI276" s="214">
        <f>IF(N276="nulová",J276,0)</f>
        <v>0</v>
      </c>
      <c r="BJ276" s="16" t="s">
        <v>85</v>
      </c>
      <c r="BK276" s="214">
        <f>ROUND(I276*H276,2)</f>
        <v>0</v>
      </c>
      <c r="BL276" s="16" t="s">
        <v>152</v>
      </c>
      <c r="BM276" s="213" t="s">
        <v>422</v>
      </c>
    </row>
    <row r="277" spans="1:65" s="2" customFormat="1" ht="29.25">
      <c r="A277" s="33"/>
      <c r="B277" s="34"/>
      <c r="C277" s="35"/>
      <c r="D277" s="215" t="s">
        <v>144</v>
      </c>
      <c r="E277" s="35"/>
      <c r="F277" s="216" t="s">
        <v>423</v>
      </c>
      <c r="G277" s="35"/>
      <c r="H277" s="35"/>
      <c r="I277" s="114"/>
      <c r="J277" s="35"/>
      <c r="K277" s="35"/>
      <c r="L277" s="38"/>
      <c r="M277" s="217"/>
      <c r="N277" s="218"/>
      <c r="O277" s="70"/>
      <c r="P277" s="70"/>
      <c r="Q277" s="70"/>
      <c r="R277" s="70"/>
      <c r="S277" s="70"/>
      <c r="T277" s="71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T277" s="16" t="s">
        <v>144</v>
      </c>
      <c r="AU277" s="16" t="s">
        <v>87</v>
      </c>
    </row>
    <row r="278" spans="1:65" s="2" customFormat="1" ht="21.75" customHeight="1">
      <c r="A278" s="33"/>
      <c r="B278" s="34"/>
      <c r="C278" s="202" t="s">
        <v>424</v>
      </c>
      <c r="D278" s="202" t="s">
        <v>137</v>
      </c>
      <c r="E278" s="203" t="s">
        <v>281</v>
      </c>
      <c r="F278" s="204" t="s">
        <v>282</v>
      </c>
      <c r="G278" s="205" t="s">
        <v>140</v>
      </c>
      <c r="H278" s="206">
        <v>100</v>
      </c>
      <c r="I278" s="207"/>
      <c r="J278" s="208">
        <f>ROUND(I278*H278,2)</f>
        <v>0</v>
      </c>
      <c r="K278" s="204" t="s">
        <v>141</v>
      </c>
      <c r="L278" s="38"/>
      <c r="M278" s="209" t="s">
        <v>1</v>
      </c>
      <c r="N278" s="210" t="s">
        <v>42</v>
      </c>
      <c r="O278" s="70"/>
      <c r="P278" s="211">
        <f>O278*H278</f>
        <v>0</v>
      </c>
      <c r="Q278" s="211">
        <v>0</v>
      </c>
      <c r="R278" s="211">
        <f>Q278*H278</f>
        <v>0</v>
      </c>
      <c r="S278" s="211">
        <v>0</v>
      </c>
      <c r="T278" s="212">
        <f>S278*H278</f>
        <v>0</v>
      </c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R278" s="213" t="s">
        <v>152</v>
      </c>
      <c r="AT278" s="213" t="s">
        <v>137</v>
      </c>
      <c r="AU278" s="213" t="s">
        <v>87</v>
      </c>
      <c r="AY278" s="16" t="s">
        <v>134</v>
      </c>
      <c r="BE278" s="214">
        <f>IF(N278="základní",J278,0)</f>
        <v>0</v>
      </c>
      <c r="BF278" s="214">
        <f>IF(N278="snížená",J278,0)</f>
        <v>0</v>
      </c>
      <c r="BG278" s="214">
        <f>IF(N278="zákl. přenesená",J278,0)</f>
        <v>0</v>
      </c>
      <c r="BH278" s="214">
        <f>IF(N278="sníž. přenesená",J278,0)</f>
        <v>0</v>
      </c>
      <c r="BI278" s="214">
        <f>IF(N278="nulová",J278,0)</f>
        <v>0</v>
      </c>
      <c r="BJ278" s="16" t="s">
        <v>85</v>
      </c>
      <c r="BK278" s="214">
        <f>ROUND(I278*H278,2)</f>
        <v>0</v>
      </c>
      <c r="BL278" s="16" t="s">
        <v>152</v>
      </c>
      <c r="BM278" s="213" t="s">
        <v>425</v>
      </c>
    </row>
    <row r="279" spans="1:65" s="2" customFormat="1" ht="48.75">
      <c r="A279" s="33"/>
      <c r="B279" s="34"/>
      <c r="C279" s="35"/>
      <c r="D279" s="215" t="s">
        <v>144</v>
      </c>
      <c r="E279" s="35"/>
      <c r="F279" s="216" t="s">
        <v>284</v>
      </c>
      <c r="G279" s="35"/>
      <c r="H279" s="35"/>
      <c r="I279" s="114"/>
      <c r="J279" s="35"/>
      <c r="K279" s="35"/>
      <c r="L279" s="38"/>
      <c r="M279" s="217"/>
      <c r="N279" s="218"/>
      <c r="O279" s="70"/>
      <c r="P279" s="70"/>
      <c r="Q279" s="70"/>
      <c r="R279" s="70"/>
      <c r="S279" s="70"/>
      <c r="T279" s="71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T279" s="16" t="s">
        <v>144</v>
      </c>
      <c r="AU279" s="16" t="s">
        <v>87</v>
      </c>
    </row>
    <row r="280" spans="1:65" s="2" customFormat="1" ht="21.75" customHeight="1">
      <c r="A280" s="33"/>
      <c r="B280" s="34"/>
      <c r="C280" s="202" t="s">
        <v>426</v>
      </c>
      <c r="D280" s="202" t="s">
        <v>137</v>
      </c>
      <c r="E280" s="203" t="s">
        <v>308</v>
      </c>
      <c r="F280" s="204" t="s">
        <v>309</v>
      </c>
      <c r="G280" s="205" t="s">
        <v>163</v>
      </c>
      <c r="H280" s="206">
        <v>231.3</v>
      </c>
      <c r="I280" s="207"/>
      <c r="J280" s="208">
        <f>ROUND(I280*H280,2)</f>
        <v>0</v>
      </c>
      <c r="K280" s="204" t="s">
        <v>141</v>
      </c>
      <c r="L280" s="38"/>
      <c r="M280" s="209" t="s">
        <v>1</v>
      </c>
      <c r="N280" s="210" t="s">
        <v>42</v>
      </c>
      <c r="O280" s="70"/>
      <c r="P280" s="211">
        <f>O280*H280</f>
        <v>0</v>
      </c>
      <c r="Q280" s="211">
        <v>0</v>
      </c>
      <c r="R280" s="211">
        <f>Q280*H280</f>
        <v>0</v>
      </c>
      <c r="S280" s="211">
        <v>0</v>
      </c>
      <c r="T280" s="212">
        <f>S280*H280</f>
        <v>0</v>
      </c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R280" s="213" t="s">
        <v>152</v>
      </c>
      <c r="AT280" s="213" t="s">
        <v>137</v>
      </c>
      <c r="AU280" s="213" t="s">
        <v>87</v>
      </c>
      <c r="AY280" s="16" t="s">
        <v>134</v>
      </c>
      <c r="BE280" s="214">
        <f>IF(N280="základní",J280,0)</f>
        <v>0</v>
      </c>
      <c r="BF280" s="214">
        <f>IF(N280="snížená",J280,0)</f>
        <v>0</v>
      </c>
      <c r="BG280" s="214">
        <f>IF(N280="zákl. přenesená",J280,0)</f>
        <v>0</v>
      </c>
      <c r="BH280" s="214">
        <f>IF(N280="sníž. přenesená",J280,0)</f>
        <v>0</v>
      </c>
      <c r="BI280" s="214">
        <f>IF(N280="nulová",J280,0)</f>
        <v>0</v>
      </c>
      <c r="BJ280" s="16" t="s">
        <v>85</v>
      </c>
      <c r="BK280" s="214">
        <f>ROUND(I280*H280,2)</f>
        <v>0</v>
      </c>
      <c r="BL280" s="16" t="s">
        <v>152</v>
      </c>
      <c r="BM280" s="213" t="s">
        <v>427</v>
      </c>
    </row>
    <row r="281" spans="1:65" s="2" customFormat="1" ht="29.25">
      <c r="A281" s="33"/>
      <c r="B281" s="34"/>
      <c r="C281" s="35"/>
      <c r="D281" s="215" t="s">
        <v>144</v>
      </c>
      <c r="E281" s="35"/>
      <c r="F281" s="216" t="s">
        <v>311</v>
      </c>
      <c r="G281" s="35"/>
      <c r="H281" s="35"/>
      <c r="I281" s="114"/>
      <c r="J281" s="35"/>
      <c r="K281" s="35"/>
      <c r="L281" s="38"/>
      <c r="M281" s="217"/>
      <c r="N281" s="218"/>
      <c r="O281" s="70"/>
      <c r="P281" s="70"/>
      <c r="Q281" s="70"/>
      <c r="R281" s="70"/>
      <c r="S281" s="70"/>
      <c r="T281" s="71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T281" s="16" t="s">
        <v>144</v>
      </c>
      <c r="AU281" s="16" t="s">
        <v>87</v>
      </c>
    </row>
    <row r="282" spans="1:65" s="13" customFormat="1">
      <c r="B282" s="220"/>
      <c r="C282" s="221"/>
      <c r="D282" s="215" t="s">
        <v>166</v>
      </c>
      <c r="E282" s="222" t="s">
        <v>1</v>
      </c>
      <c r="F282" s="223" t="s">
        <v>428</v>
      </c>
      <c r="G282" s="221"/>
      <c r="H282" s="224">
        <v>231.3</v>
      </c>
      <c r="I282" s="225"/>
      <c r="J282" s="221"/>
      <c r="K282" s="221"/>
      <c r="L282" s="226"/>
      <c r="M282" s="227"/>
      <c r="N282" s="228"/>
      <c r="O282" s="228"/>
      <c r="P282" s="228"/>
      <c r="Q282" s="228"/>
      <c r="R282" s="228"/>
      <c r="S282" s="228"/>
      <c r="T282" s="229"/>
      <c r="AT282" s="230" t="s">
        <v>166</v>
      </c>
      <c r="AU282" s="230" t="s">
        <v>87</v>
      </c>
      <c r="AV282" s="13" t="s">
        <v>87</v>
      </c>
      <c r="AW282" s="13" t="s">
        <v>34</v>
      </c>
      <c r="AX282" s="13" t="s">
        <v>85</v>
      </c>
      <c r="AY282" s="230" t="s">
        <v>134</v>
      </c>
    </row>
    <row r="283" spans="1:65" s="2" customFormat="1" ht="21.75" customHeight="1">
      <c r="A283" s="33"/>
      <c r="B283" s="34"/>
      <c r="C283" s="202" t="s">
        <v>429</v>
      </c>
      <c r="D283" s="202" t="s">
        <v>137</v>
      </c>
      <c r="E283" s="203" t="s">
        <v>314</v>
      </c>
      <c r="F283" s="204" t="s">
        <v>315</v>
      </c>
      <c r="G283" s="205" t="s">
        <v>187</v>
      </c>
      <c r="H283" s="206">
        <v>2313</v>
      </c>
      <c r="I283" s="207"/>
      <c r="J283" s="208">
        <f>ROUND(I283*H283,2)</f>
        <v>0</v>
      </c>
      <c r="K283" s="204" t="s">
        <v>141</v>
      </c>
      <c r="L283" s="38"/>
      <c r="M283" s="209" t="s">
        <v>1</v>
      </c>
      <c r="N283" s="210" t="s">
        <v>42</v>
      </c>
      <c r="O283" s="70"/>
      <c r="P283" s="211">
        <f>O283*H283</f>
        <v>0</v>
      </c>
      <c r="Q283" s="211">
        <v>0</v>
      </c>
      <c r="R283" s="211">
        <f>Q283*H283</f>
        <v>0</v>
      </c>
      <c r="S283" s="211">
        <v>0</v>
      </c>
      <c r="T283" s="212">
        <f>S283*H283</f>
        <v>0</v>
      </c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R283" s="213" t="s">
        <v>152</v>
      </c>
      <c r="AT283" s="213" t="s">
        <v>137</v>
      </c>
      <c r="AU283" s="213" t="s">
        <v>87</v>
      </c>
      <c r="AY283" s="16" t="s">
        <v>134</v>
      </c>
      <c r="BE283" s="214">
        <f>IF(N283="základní",J283,0)</f>
        <v>0</v>
      </c>
      <c r="BF283" s="214">
        <f>IF(N283="snížená",J283,0)</f>
        <v>0</v>
      </c>
      <c r="BG283" s="214">
        <f>IF(N283="zákl. přenesená",J283,0)</f>
        <v>0</v>
      </c>
      <c r="BH283" s="214">
        <f>IF(N283="sníž. přenesená",J283,0)</f>
        <v>0</v>
      </c>
      <c r="BI283" s="214">
        <f>IF(N283="nulová",J283,0)</f>
        <v>0</v>
      </c>
      <c r="BJ283" s="16" t="s">
        <v>85</v>
      </c>
      <c r="BK283" s="214">
        <f>ROUND(I283*H283,2)</f>
        <v>0</v>
      </c>
      <c r="BL283" s="16" t="s">
        <v>152</v>
      </c>
      <c r="BM283" s="213" t="s">
        <v>430</v>
      </c>
    </row>
    <row r="284" spans="1:65" s="2" customFormat="1" ht="29.25">
      <c r="A284" s="33"/>
      <c r="B284" s="34"/>
      <c r="C284" s="35"/>
      <c r="D284" s="215" t="s">
        <v>144</v>
      </c>
      <c r="E284" s="35"/>
      <c r="F284" s="216" t="s">
        <v>317</v>
      </c>
      <c r="G284" s="35"/>
      <c r="H284" s="35"/>
      <c r="I284" s="114"/>
      <c r="J284" s="35"/>
      <c r="K284" s="35"/>
      <c r="L284" s="38"/>
      <c r="M284" s="217"/>
      <c r="N284" s="218"/>
      <c r="O284" s="70"/>
      <c r="P284" s="70"/>
      <c r="Q284" s="70"/>
      <c r="R284" s="70"/>
      <c r="S284" s="70"/>
      <c r="T284" s="71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T284" s="16" t="s">
        <v>144</v>
      </c>
      <c r="AU284" s="16" t="s">
        <v>87</v>
      </c>
    </row>
    <row r="285" spans="1:65" s="13" customFormat="1">
      <c r="B285" s="220"/>
      <c r="C285" s="221"/>
      <c r="D285" s="215" t="s">
        <v>166</v>
      </c>
      <c r="E285" s="222" t="s">
        <v>1</v>
      </c>
      <c r="F285" s="223" t="s">
        <v>431</v>
      </c>
      <c r="G285" s="221"/>
      <c r="H285" s="224">
        <v>2313</v>
      </c>
      <c r="I285" s="225"/>
      <c r="J285" s="221"/>
      <c r="K285" s="221"/>
      <c r="L285" s="226"/>
      <c r="M285" s="227"/>
      <c r="N285" s="228"/>
      <c r="O285" s="228"/>
      <c r="P285" s="228"/>
      <c r="Q285" s="228"/>
      <c r="R285" s="228"/>
      <c r="S285" s="228"/>
      <c r="T285" s="229"/>
      <c r="AT285" s="230" t="s">
        <v>166</v>
      </c>
      <c r="AU285" s="230" t="s">
        <v>87</v>
      </c>
      <c r="AV285" s="13" t="s">
        <v>87</v>
      </c>
      <c r="AW285" s="13" t="s">
        <v>34</v>
      </c>
      <c r="AX285" s="13" t="s">
        <v>85</v>
      </c>
      <c r="AY285" s="230" t="s">
        <v>134</v>
      </c>
    </row>
    <row r="286" spans="1:65" s="2" customFormat="1" ht="21.75" customHeight="1">
      <c r="A286" s="33"/>
      <c r="B286" s="34"/>
      <c r="C286" s="202" t="s">
        <v>432</v>
      </c>
      <c r="D286" s="202" t="s">
        <v>137</v>
      </c>
      <c r="E286" s="203" t="s">
        <v>138</v>
      </c>
      <c r="F286" s="204" t="s">
        <v>139</v>
      </c>
      <c r="G286" s="205" t="s">
        <v>140</v>
      </c>
      <c r="H286" s="206">
        <v>6</v>
      </c>
      <c r="I286" s="207"/>
      <c r="J286" s="208">
        <f>ROUND(I286*H286,2)</f>
        <v>0</v>
      </c>
      <c r="K286" s="204" t="s">
        <v>141</v>
      </c>
      <c r="L286" s="38"/>
      <c r="M286" s="209" t="s">
        <v>1</v>
      </c>
      <c r="N286" s="210" t="s">
        <v>42</v>
      </c>
      <c r="O286" s="70"/>
      <c r="P286" s="211">
        <f>O286*H286</f>
        <v>0</v>
      </c>
      <c r="Q286" s="211">
        <v>0</v>
      </c>
      <c r="R286" s="211">
        <f>Q286*H286</f>
        <v>0</v>
      </c>
      <c r="S286" s="211">
        <v>0</v>
      </c>
      <c r="T286" s="212">
        <f>S286*H286</f>
        <v>0</v>
      </c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R286" s="213" t="s">
        <v>152</v>
      </c>
      <c r="AT286" s="213" t="s">
        <v>137</v>
      </c>
      <c r="AU286" s="213" t="s">
        <v>87</v>
      </c>
      <c r="AY286" s="16" t="s">
        <v>134</v>
      </c>
      <c r="BE286" s="214">
        <f>IF(N286="základní",J286,0)</f>
        <v>0</v>
      </c>
      <c r="BF286" s="214">
        <f>IF(N286="snížená",J286,0)</f>
        <v>0</v>
      </c>
      <c r="BG286" s="214">
        <f>IF(N286="zákl. přenesená",J286,0)</f>
        <v>0</v>
      </c>
      <c r="BH286" s="214">
        <f>IF(N286="sníž. přenesená",J286,0)</f>
        <v>0</v>
      </c>
      <c r="BI286" s="214">
        <f>IF(N286="nulová",J286,0)</f>
        <v>0</v>
      </c>
      <c r="BJ286" s="16" t="s">
        <v>85</v>
      </c>
      <c r="BK286" s="214">
        <f>ROUND(I286*H286,2)</f>
        <v>0</v>
      </c>
      <c r="BL286" s="16" t="s">
        <v>152</v>
      </c>
      <c r="BM286" s="213" t="s">
        <v>433</v>
      </c>
    </row>
    <row r="287" spans="1:65" s="2" customFormat="1" ht="19.5">
      <c r="A287" s="33"/>
      <c r="B287" s="34"/>
      <c r="C287" s="35"/>
      <c r="D287" s="215" t="s">
        <v>144</v>
      </c>
      <c r="E287" s="35"/>
      <c r="F287" s="216" t="s">
        <v>145</v>
      </c>
      <c r="G287" s="35"/>
      <c r="H287" s="35"/>
      <c r="I287" s="114"/>
      <c r="J287" s="35"/>
      <c r="K287" s="35"/>
      <c r="L287" s="38"/>
      <c r="M287" s="217"/>
      <c r="N287" s="218"/>
      <c r="O287" s="70"/>
      <c r="P287" s="70"/>
      <c r="Q287" s="70"/>
      <c r="R287" s="70"/>
      <c r="S287" s="70"/>
      <c r="T287" s="71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T287" s="16" t="s">
        <v>144</v>
      </c>
      <c r="AU287" s="16" t="s">
        <v>87</v>
      </c>
    </row>
    <row r="288" spans="1:65" s="2" customFormat="1" ht="21.75" customHeight="1">
      <c r="A288" s="33"/>
      <c r="B288" s="34"/>
      <c r="C288" s="202" t="s">
        <v>434</v>
      </c>
      <c r="D288" s="202" t="s">
        <v>137</v>
      </c>
      <c r="E288" s="203" t="s">
        <v>146</v>
      </c>
      <c r="F288" s="204" t="s">
        <v>147</v>
      </c>
      <c r="G288" s="205" t="s">
        <v>140</v>
      </c>
      <c r="H288" s="206">
        <v>6</v>
      </c>
      <c r="I288" s="207"/>
      <c r="J288" s="208">
        <f>ROUND(I288*H288,2)</f>
        <v>0</v>
      </c>
      <c r="K288" s="204" t="s">
        <v>141</v>
      </c>
      <c r="L288" s="38"/>
      <c r="M288" s="209" t="s">
        <v>1</v>
      </c>
      <c r="N288" s="210" t="s">
        <v>42</v>
      </c>
      <c r="O288" s="70"/>
      <c r="P288" s="211">
        <f>O288*H288</f>
        <v>0</v>
      </c>
      <c r="Q288" s="211">
        <v>0</v>
      </c>
      <c r="R288" s="211">
        <f>Q288*H288</f>
        <v>0</v>
      </c>
      <c r="S288" s="211">
        <v>0</v>
      </c>
      <c r="T288" s="212">
        <f>S288*H288</f>
        <v>0</v>
      </c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R288" s="213" t="s">
        <v>152</v>
      </c>
      <c r="AT288" s="213" t="s">
        <v>137</v>
      </c>
      <c r="AU288" s="213" t="s">
        <v>87</v>
      </c>
      <c r="AY288" s="16" t="s">
        <v>134</v>
      </c>
      <c r="BE288" s="214">
        <f>IF(N288="základní",J288,0)</f>
        <v>0</v>
      </c>
      <c r="BF288" s="214">
        <f>IF(N288="snížená",J288,0)</f>
        <v>0</v>
      </c>
      <c r="BG288" s="214">
        <f>IF(N288="zákl. přenesená",J288,0)</f>
        <v>0</v>
      </c>
      <c r="BH288" s="214">
        <f>IF(N288="sníž. přenesená",J288,0)</f>
        <v>0</v>
      </c>
      <c r="BI288" s="214">
        <f>IF(N288="nulová",J288,0)</f>
        <v>0</v>
      </c>
      <c r="BJ288" s="16" t="s">
        <v>85</v>
      </c>
      <c r="BK288" s="214">
        <f>ROUND(I288*H288,2)</f>
        <v>0</v>
      </c>
      <c r="BL288" s="16" t="s">
        <v>152</v>
      </c>
      <c r="BM288" s="213" t="s">
        <v>435</v>
      </c>
    </row>
    <row r="289" spans="1:65" s="2" customFormat="1">
      <c r="A289" s="33"/>
      <c r="B289" s="34"/>
      <c r="C289" s="35"/>
      <c r="D289" s="215" t="s">
        <v>144</v>
      </c>
      <c r="E289" s="35"/>
      <c r="F289" s="216" t="s">
        <v>147</v>
      </c>
      <c r="G289" s="35"/>
      <c r="H289" s="35"/>
      <c r="I289" s="114"/>
      <c r="J289" s="35"/>
      <c r="K289" s="35"/>
      <c r="L289" s="38"/>
      <c r="M289" s="217"/>
      <c r="N289" s="218"/>
      <c r="O289" s="70"/>
      <c r="P289" s="70"/>
      <c r="Q289" s="70"/>
      <c r="R289" s="70"/>
      <c r="S289" s="70"/>
      <c r="T289" s="71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T289" s="16" t="s">
        <v>144</v>
      </c>
      <c r="AU289" s="16" t="s">
        <v>87</v>
      </c>
    </row>
    <row r="290" spans="1:65" s="2" customFormat="1" ht="21.75" customHeight="1">
      <c r="A290" s="33"/>
      <c r="B290" s="34"/>
      <c r="C290" s="231" t="s">
        <v>436</v>
      </c>
      <c r="D290" s="231" t="s">
        <v>330</v>
      </c>
      <c r="E290" s="232" t="s">
        <v>331</v>
      </c>
      <c r="F290" s="233" t="s">
        <v>332</v>
      </c>
      <c r="G290" s="234" t="s">
        <v>217</v>
      </c>
      <c r="H290" s="235">
        <v>119</v>
      </c>
      <c r="I290" s="236"/>
      <c r="J290" s="237">
        <f>ROUND(I290*H290,2)</f>
        <v>0</v>
      </c>
      <c r="K290" s="233" t="s">
        <v>141</v>
      </c>
      <c r="L290" s="238"/>
      <c r="M290" s="239" t="s">
        <v>1</v>
      </c>
      <c r="N290" s="240" t="s">
        <v>42</v>
      </c>
      <c r="O290" s="70"/>
      <c r="P290" s="211">
        <f>O290*H290</f>
        <v>0</v>
      </c>
      <c r="Q290" s="211">
        <v>1</v>
      </c>
      <c r="R290" s="211">
        <f>Q290*H290</f>
        <v>119</v>
      </c>
      <c r="S290" s="211">
        <v>0</v>
      </c>
      <c r="T290" s="212">
        <f>S290*H290</f>
        <v>0</v>
      </c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R290" s="213" t="s">
        <v>178</v>
      </c>
      <c r="AT290" s="213" t="s">
        <v>330</v>
      </c>
      <c r="AU290" s="213" t="s">
        <v>87</v>
      </c>
      <c r="AY290" s="16" t="s">
        <v>134</v>
      </c>
      <c r="BE290" s="214">
        <f>IF(N290="základní",J290,0)</f>
        <v>0</v>
      </c>
      <c r="BF290" s="214">
        <f>IF(N290="snížená",J290,0)</f>
        <v>0</v>
      </c>
      <c r="BG290" s="214">
        <f>IF(N290="zákl. přenesená",J290,0)</f>
        <v>0</v>
      </c>
      <c r="BH290" s="214">
        <f>IF(N290="sníž. přenesená",J290,0)</f>
        <v>0</v>
      </c>
      <c r="BI290" s="214">
        <f>IF(N290="nulová",J290,0)</f>
        <v>0</v>
      </c>
      <c r="BJ290" s="16" t="s">
        <v>85</v>
      </c>
      <c r="BK290" s="214">
        <f>ROUND(I290*H290,2)</f>
        <v>0</v>
      </c>
      <c r="BL290" s="16" t="s">
        <v>152</v>
      </c>
      <c r="BM290" s="213" t="s">
        <v>437</v>
      </c>
    </row>
    <row r="291" spans="1:65" s="2" customFormat="1">
      <c r="A291" s="33"/>
      <c r="B291" s="34"/>
      <c r="C291" s="35"/>
      <c r="D291" s="215" t="s">
        <v>144</v>
      </c>
      <c r="E291" s="35"/>
      <c r="F291" s="216" t="s">
        <v>332</v>
      </c>
      <c r="G291" s="35"/>
      <c r="H291" s="35"/>
      <c r="I291" s="114"/>
      <c r="J291" s="35"/>
      <c r="K291" s="35"/>
      <c r="L291" s="38"/>
      <c r="M291" s="217"/>
      <c r="N291" s="218"/>
      <c r="O291" s="70"/>
      <c r="P291" s="70"/>
      <c r="Q291" s="70"/>
      <c r="R291" s="70"/>
      <c r="S291" s="70"/>
      <c r="T291" s="71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T291" s="16" t="s">
        <v>144</v>
      </c>
      <c r="AU291" s="16" t="s">
        <v>87</v>
      </c>
    </row>
    <row r="292" spans="1:65" s="13" customFormat="1">
      <c r="B292" s="220"/>
      <c r="C292" s="221"/>
      <c r="D292" s="215" t="s">
        <v>166</v>
      </c>
      <c r="E292" s="222" t="s">
        <v>1</v>
      </c>
      <c r="F292" s="223" t="s">
        <v>438</v>
      </c>
      <c r="G292" s="221"/>
      <c r="H292" s="224">
        <v>119</v>
      </c>
      <c r="I292" s="225"/>
      <c r="J292" s="221"/>
      <c r="K292" s="221"/>
      <c r="L292" s="226"/>
      <c r="M292" s="227"/>
      <c r="N292" s="228"/>
      <c r="O292" s="228"/>
      <c r="P292" s="228"/>
      <c r="Q292" s="228"/>
      <c r="R292" s="228"/>
      <c r="S292" s="228"/>
      <c r="T292" s="229"/>
      <c r="AT292" s="230" t="s">
        <v>166</v>
      </c>
      <c r="AU292" s="230" t="s">
        <v>87</v>
      </c>
      <c r="AV292" s="13" t="s">
        <v>87</v>
      </c>
      <c r="AW292" s="13" t="s">
        <v>34</v>
      </c>
      <c r="AX292" s="13" t="s">
        <v>85</v>
      </c>
      <c r="AY292" s="230" t="s">
        <v>134</v>
      </c>
    </row>
    <row r="293" spans="1:65" s="2" customFormat="1" ht="21.75" customHeight="1">
      <c r="A293" s="33"/>
      <c r="B293" s="34"/>
      <c r="C293" s="231" t="s">
        <v>439</v>
      </c>
      <c r="D293" s="231" t="s">
        <v>330</v>
      </c>
      <c r="E293" s="232" t="s">
        <v>336</v>
      </c>
      <c r="F293" s="233" t="s">
        <v>337</v>
      </c>
      <c r="G293" s="234" t="s">
        <v>217</v>
      </c>
      <c r="H293" s="235">
        <v>370.08</v>
      </c>
      <c r="I293" s="236"/>
      <c r="J293" s="237">
        <f>ROUND(I293*H293,2)</f>
        <v>0</v>
      </c>
      <c r="K293" s="233" t="s">
        <v>141</v>
      </c>
      <c r="L293" s="238"/>
      <c r="M293" s="239" t="s">
        <v>1</v>
      </c>
      <c r="N293" s="240" t="s">
        <v>42</v>
      </c>
      <c r="O293" s="70"/>
      <c r="P293" s="211">
        <f>O293*H293</f>
        <v>0</v>
      </c>
      <c r="Q293" s="211">
        <v>1</v>
      </c>
      <c r="R293" s="211">
        <f>Q293*H293</f>
        <v>370.08</v>
      </c>
      <c r="S293" s="211">
        <v>0</v>
      </c>
      <c r="T293" s="212">
        <f>S293*H293</f>
        <v>0</v>
      </c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R293" s="213" t="s">
        <v>178</v>
      </c>
      <c r="AT293" s="213" t="s">
        <v>330</v>
      </c>
      <c r="AU293" s="213" t="s">
        <v>87</v>
      </c>
      <c r="AY293" s="16" t="s">
        <v>134</v>
      </c>
      <c r="BE293" s="214">
        <f>IF(N293="základní",J293,0)</f>
        <v>0</v>
      </c>
      <c r="BF293" s="214">
        <f>IF(N293="snížená",J293,0)</f>
        <v>0</v>
      </c>
      <c r="BG293" s="214">
        <f>IF(N293="zákl. přenesená",J293,0)</f>
        <v>0</v>
      </c>
      <c r="BH293" s="214">
        <f>IF(N293="sníž. přenesená",J293,0)</f>
        <v>0</v>
      </c>
      <c r="BI293" s="214">
        <f>IF(N293="nulová",J293,0)</f>
        <v>0</v>
      </c>
      <c r="BJ293" s="16" t="s">
        <v>85</v>
      </c>
      <c r="BK293" s="214">
        <f>ROUND(I293*H293,2)</f>
        <v>0</v>
      </c>
      <c r="BL293" s="16" t="s">
        <v>152</v>
      </c>
      <c r="BM293" s="213" t="s">
        <v>440</v>
      </c>
    </row>
    <row r="294" spans="1:65" s="2" customFormat="1">
      <c r="A294" s="33"/>
      <c r="B294" s="34"/>
      <c r="C294" s="35"/>
      <c r="D294" s="215" t="s">
        <v>144</v>
      </c>
      <c r="E294" s="35"/>
      <c r="F294" s="216" t="s">
        <v>337</v>
      </c>
      <c r="G294" s="35"/>
      <c r="H294" s="35"/>
      <c r="I294" s="114"/>
      <c r="J294" s="35"/>
      <c r="K294" s="35"/>
      <c r="L294" s="38"/>
      <c r="M294" s="217"/>
      <c r="N294" s="218"/>
      <c r="O294" s="70"/>
      <c r="P294" s="70"/>
      <c r="Q294" s="70"/>
      <c r="R294" s="70"/>
      <c r="S294" s="70"/>
      <c r="T294" s="71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T294" s="16" t="s">
        <v>144</v>
      </c>
      <c r="AU294" s="16" t="s">
        <v>87</v>
      </c>
    </row>
    <row r="295" spans="1:65" s="13" customFormat="1">
      <c r="B295" s="220"/>
      <c r="C295" s="221"/>
      <c r="D295" s="215" t="s">
        <v>166</v>
      </c>
      <c r="E295" s="222" t="s">
        <v>1</v>
      </c>
      <c r="F295" s="223" t="s">
        <v>441</v>
      </c>
      <c r="G295" s="221"/>
      <c r="H295" s="224">
        <v>370.08</v>
      </c>
      <c r="I295" s="225"/>
      <c r="J295" s="221"/>
      <c r="K295" s="221"/>
      <c r="L295" s="226"/>
      <c r="M295" s="227"/>
      <c r="N295" s="228"/>
      <c r="O295" s="228"/>
      <c r="P295" s="228"/>
      <c r="Q295" s="228"/>
      <c r="R295" s="228"/>
      <c r="S295" s="228"/>
      <c r="T295" s="229"/>
      <c r="AT295" s="230" t="s">
        <v>166</v>
      </c>
      <c r="AU295" s="230" t="s">
        <v>87</v>
      </c>
      <c r="AV295" s="13" t="s">
        <v>87</v>
      </c>
      <c r="AW295" s="13" t="s">
        <v>34</v>
      </c>
      <c r="AX295" s="13" t="s">
        <v>85</v>
      </c>
      <c r="AY295" s="230" t="s">
        <v>134</v>
      </c>
    </row>
    <row r="296" spans="1:65" s="2" customFormat="1" ht="21.75" customHeight="1">
      <c r="A296" s="33"/>
      <c r="B296" s="34"/>
      <c r="C296" s="231" t="s">
        <v>442</v>
      </c>
      <c r="D296" s="231" t="s">
        <v>330</v>
      </c>
      <c r="E296" s="232" t="s">
        <v>349</v>
      </c>
      <c r="F296" s="233" t="s">
        <v>350</v>
      </c>
      <c r="G296" s="234" t="s">
        <v>140</v>
      </c>
      <c r="H296" s="235">
        <v>100</v>
      </c>
      <c r="I296" s="236"/>
      <c r="J296" s="237">
        <f>ROUND(I296*H296,2)</f>
        <v>0</v>
      </c>
      <c r="K296" s="233" t="s">
        <v>141</v>
      </c>
      <c r="L296" s="238"/>
      <c r="M296" s="239" t="s">
        <v>1</v>
      </c>
      <c r="N296" s="240" t="s">
        <v>42</v>
      </c>
      <c r="O296" s="70"/>
      <c r="P296" s="211">
        <f>O296*H296</f>
        <v>0</v>
      </c>
      <c r="Q296" s="211">
        <v>9.7000000000000003E-2</v>
      </c>
      <c r="R296" s="211">
        <f>Q296*H296</f>
        <v>9.7000000000000011</v>
      </c>
      <c r="S296" s="211">
        <v>0</v>
      </c>
      <c r="T296" s="212">
        <f>S296*H296</f>
        <v>0</v>
      </c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R296" s="213" t="s">
        <v>178</v>
      </c>
      <c r="AT296" s="213" t="s">
        <v>330</v>
      </c>
      <c r="AU296" s="213" t="s">
        <v>87</v>
      </c>
      <c r="AY296" s="16" t="s">
        <v>134</v>
      </c>
      <c r="BE296" s="214">
        <f>IF(N296="základní",J296,0)</f>
        <v>0</v>
      </c>
      <c r="BF296" s="214">
        <f>IF(N296="snížená",J296,0)</f>
        <v>0</v>
      </c>
      <c r="BG296" s="214">
        <f>IF(N296="zákl. přenesená",J296,0)</f>
        <v>0</v>
      </c>
      <c r="BH296" s="214">
        <f>IF(N296="sníž. přenesená",J296,0)</f>
        <v>0</v>
      </c>
      <c r="BI296" s="214">
        <f>IF(N296="nulová",J296,0)</f>
        <v>0</v>
      </c>
      <c r="BJ296" s="16" t="s">
        <v>85</v>
      </c>
      <c r="BK296" s="214">
        <f>ROUND(I296*H296,2)</f>
        <v>0</v>
      </c>
      <c r="BL296" s="16" t="s">
        <v>152</v>
      </c>
      <c r="BM296" s="213" t="s">
        <v>443</v>
      </c>
    </row>
    <row r="297" spans="1:65" s="2" customFormat="1">
      <c r="A297" s="33"/>
      <c r="B297" s="34"/>
      <c r="C297" s="35"/>
      <c r="D297" s="215" t="s">
        <v>144</v>
      </c>
      <c r="E297" s="35"/>
      <c r="F297" s="216" t="s">
        <v>350</v>
      </c>
      <c r="G297" s="35"/>
      <c r="H297" s="35"/>
      <c r="I297" s="114"/>
      <c r="J297" s="35"/>
      <c r="K297" s="35"/>
      <c r="L297" s="38"/>
      <c r="M297" s="217"/>
      <c r="N297" s="218"/>
      <c r="O297" s="70"/>
      <c r="P297" s="70"/>
      <c r="Q297" s="70"/>
      <c r="R297" s="70"/>
      <c r="S297" s="70"/>
      <c r="T297" s="71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T297" s="16" t="s">
        <v>144</v>
      </c>
      <c r="AU297" s="16" t="s">
        <v>87</v>
      </c>
    </row>
    <row r="298" spans="1:65" s="2" customFormat="1" ht="21.75" customHeight="1">
      <c r="A298" s="33"/>
      <c r="B298" s="34"/>
      <c r="C298" s="231" t="s">
        <v>444</v>
      </c>
      <c r="D298" s="231" t="s">
        <v>330</v>
      </c>
      <c r="E298" s="232" t="s">
        <v>353</v>
      </c>
      <c r="F298" s="233" t="s">
        <v>354</v>
      </c>
      <c r="G298" s="234" t="s">
        <v>140</v>
      </c>
      <c r="H298" s="235">
        <v>200</v>
      </c>
      <c r="I298" s="236"/>
      <c r="J298" s="237">
        <f>ROUND(I298*H298,2)</f>
        <v>0</v>
      </c>
      <c r="K298" s="233" t="s">
        <v>141</v>
      </c>
      <c r="L298" s="238"/>
      <c r="M298" s="239" t="s">
        <v>1</v>
      </c>
      <c r="N298" s="240" t="s">
        <v>42</v>
      </c>
      <c r="O298" s="70"/>
      <c r="P298" s="211">
        <f>O298*H298</f>
        <v>0</v>
      </c>
      <c r="Q298" s="211">
        <v>8.5199999999999998E-3</v>
      </c>
      <c r="R298" s="211">
        <f>Q298*H298</f>
        <v>1.704</v>
      </c>
      <c r="S298" s="211">
        <v>0</v>
      </c>
      <c r="T298" s="212">
        <f>S298*H298</f>
        <v>0</v>
      </c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R298" s="213" t="s">
        <v>178</v>
      </c>
      <c r="AT298" s="213" t="s">
        <v>330</v>
      </c>
      <c r="AU298" s="213" t="s">
        <v>87</v>
      </c>
      <c r="AY298" s="16" t="s">
        <v>134</v>
      </c>
      <c r="BE298" s="214">
        <f>IF(N298="základní",J298,0)</f>
        <v>0</v>
      </c>
      <c r="BF298" s="214">
        <f>IF(N298="snížená",J298,0)</f>
        <v>0</v>
      </c>
      <c r="BG298" s="214">
        <f>IF(N298="zákl. přenesená",J298,0)</f>
        <v>0</v>
      </c>
      <c r="BH298" s="214">
        <f>IF(N298="sníž. přenesená",J298,0)</f>
        <v>0</v>
      </c>
      <c r="BI298" s="214">
        <f>IF(N298="nulová",J298,0)</f>
        <v>0</v>
      </c>
      <c r="BJ298" s="16" t="s">
        <v>85</v>
      </c>
      <c r="BK298" s="214">
        <f>ROUND(I298*H298,2)</f>
        <v>0</v>
      </c>
      <c r="BL298" s="16" t="s">
        <v>152</v>
      </c>
      <c r="BM298" s="213" t="s">
        <v>445</v>
      </c>
    </row>
    <row r="299" spans="1:65" s="2" customFormat="1">
      <c r="A299" s="33"/>
      <c r="B299" s="34"/>
      <c r="C299" s="35"/>
      <c r="D299" s="215" t="s">
        <v>144</v>
      </c>
      <c r="E299" s="35"/>
      <c r="F299" s="216" t="s">
        <v>354</v>
      </c>
      <c r="G299" s="35"/>
      <c r="H299" s="35"/>
      <c r="I299" s="114"/>
      <c r="J299" s="35"/>
      <c r="K299" s="35"/>
      <c r="L299" s="38"/>
      <c r="M299" s="217"/>
      <c r="N299" s="218"/>
      <c r="O299" s="70"/>
      <c r="P299" s="70"/>
      <c r="Q299" s="70"/>
      <c r="R299" s="70"/>
      <c r="S299" s="70"/>
      <c r="T299" s="71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T299" s="16" t="s">
        <v>144</v>
      </c>
      <c r="AU299" s="16" t="s">
        <v>87</v>
      </c>
    </row>
    <row r="300" spans="1:65" s="2" customFormat="1" ht="21.75" customHeight="1">
      <c r="A300" s="33"/>
      <c r="B300" s="34"/>
      <c r="C300" s="231" t="s">
        <v>446</v>
      </c>
      <c r="D300" s="231" t="s">
        <v>330</v>
      </c>
      <c r="E300" s="232" t="s">
        <v>357</v>
      </c>
      <c r="F300" s="233" t="s">
        <v>358</v>
      </c>
      <c r="G300" s="234" t="s">
        <v>140</v>
      </c>
      <c r="H300" s="235">
        <v>800</v>
      </c>
      <c r="I300" s="236"/>
      <c r="J300" s="237">
        <f>ROUND(I300*H300,2)</f>
        <v>0</v>
      </c>
      <c r="K300" s="233" t="s">
        <v>141</v>
      </c>
      <c r="L300" s="238"/>
      <c r="M300" s="239" t="s">
        <v>1</v>
      </c>
      <c r="N300" s="240" t="s">
        <v>42</v>
      </c>
      <c r="O300" s="70"/>
      <c r="P300" s="211">
        <f>O300*H300</f>
        <v>0</v>
      </c>
      <c r="Q300" s="211">
        <v>5.1999999999999995E-4</v>
      </c>
      <c r="R300" s="211">
        <f>Q300*H300</f>
        <v>0.41599999999999998</v>
      </c>
      <c r="S300" s="211">
        <v>0</v>
      </c>
      <c r="T300" s="212">
        <f>S300*H300</f>
        <v>0</v>
      </c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R300" s="213" t="s">
        <v>178</v>
      </c>
      <c r="AT300" s="213" t="s">
        <v>330</v>
      </c>
      <c r="AU300" s="213" t="s">
        <v>87</v>
      </c>
      <c r="AY300" s="16" t="s">
        <v>134</v>
      </c>
      <c r="BE300" s="214">
        <f>IF(N300="základní",J300,0)</f>
        <v>0</v>
      </c>
      <c r="BF300" s="214">
        <f>IF(N300="snížená",J300,0)</f>
        <v>0</v>
      </c>
      <c r="BG300" s="214">
        <f>IF(N300="zákl. přenesená",J300,0)</f>
        <v>0</v>
      </c>
      <c r="BH300" s="214">
        <f>IF(N300="sníž. přenesená",J300,0)</f>
        <v>0</v>
      </c>
      <c r="BI300" s="214">
        <f>IF(N300="nulová",J300,0)</f>
        <v>0</v>
      </c>
      <c r="BJ300" s="16" t="s">
        <v>85</v>
      </c>
      <c r="BK300" s="214">
        <f>ROUND(I300*H300,2)</f>
        <v>0</v>
      </c>
      <c r="BL300" s="16" t="s">
        <v>152</v>
      </c>
      <c r="BM300" s="213" t="s">
        <v>447</v>
      </c>
    </row>
    <row r="301" spans="1:65" s="2" customFormat="1">
      <c r="A301" s="33"/>
      <c r="B301" s="34"/>
      <c r="C301" s="35"/>
      <c r="D301" s="215" t="s">
        <v>144</v>
      </c>
      <c r="E301" s="35"/>
      <c r="F301" s="216" t="s">
        <v>358</v>
      </c>
      <c r="G301" s="35"/>
      <c r="H301" s="35"/>
      <c r="I301" s="114"/>
      <c r="J301" s="35"/>
      <c r="K301" s="35"/>
      <c r="L301" s="38"/>
      <c r="M301" s="217"/>
      <c r="N301" s="218"/>
      <c r="O301" s="70"/>
      <c r="P301" s="70"/>
      <c r="Q301" s="70"/>
      <c r="R301" s="70"/>
      <c r="S301" s="70"/>
      <c r="T301" s="71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T301" s="16" t="s">
        <v>144</v>
      </c>
      <c r="AU301" s="16" t="s">
        <v>87</v>
      </c>
    </row>
    <row r="302" spans="1:65" s="2" customFormat="1" ht="21.75" customHeight="1">
      <c r="A302" s="33"/>
      <c r="B302" s="34"/>
      <c r="C302" s="231" t="s">
        <v>448</v>
      </c>
      <c r="D302" s="231" t="s">
        <v>330</v>
      </c>
      <c r="E302" s="232" t="s">
        <v>361</v>
      </c>
      <c r="F302" s="233" t="s">
        <v>362</v>
      </c>
      <c r="G302" s="234" t="s">
        <v>140</v>
      </c>
      <c r="H302" s="235">
        <v>800</v>
      </c>
      <c r="I302" s="236"/>
      <c r="J302" s="237">
        <f>ROUND(I302*H302,2)</f>
        <v>0</v>
      </c>
      <c r="K302" s="233" t="s">
        <v>141</v>
      </c>
      <c r="L302" s="238"/>
      <c r="M302" s="239" t="s">
        <v>1</v>
      </c>
      <c r="N302" s="240" t="s">
        <v>42</v>
      </c>
      <c r="O302" s="70"/>
      <c r="P302" s="211">
        <f>O302*H302</f>
        <v>0</v>
      </c>
      <c r="Q302" s="211">
        <v>9.0000000000000006E-5</v>
      </c>
      <c r="R302" s="211">
        <f>Q302*H302</f>
        <v>7.2000000000000008E-2</v>
      </c>
      <c r="S302" s="211">
        <v>0</v>
      </c>
      <c r="T302" s="212">
        <f>S302*H302</f>
        <v>0</v>
      </c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R302" s="213" t="s">
        <v>178</v>
      </c>
      <c r="AT302" s="213" t="s">
        <v>330</v>
      </c>
      <c r="AU302" s="213" t="s">
        <v>87</v>
      </c>
      <c r="AY302" s="16" t="s">
        <v>134</v>
      </c>
      <c r="BE302" s="214">
        <f>IF(N302="základní",J302,0)</f>
        <v>0</v>
      </c>
      <c r="BF302" s="214">
        <f>IF(N302="snížená",J302,0)</f>
        <v>0</v>
      </c>
      <c r="BG302" s="214">
        <f>IF(N302="zákl. přenesená",J302,0)</f>
        <v>0</v>
      </c>
      <c r="BH302" s="214">
        <f>IF(N302="sníž. přenesená",J302,0)</f>
        <v>0</v>
      </c>
      <c r="BI302" s="214">
        <f>IF(N302="nulová",J302,0)</f>
        <v>0</v>
      </c>
      <c r="BJ302" s="16" t="s">
        <v>85</v>
      </c>
      <c r="BK302" s="214">
        <f>ROUND(I302*H302,2)</f>
        <v>0</v>
      </c>
      <c r="BL302" s="16" t="s">
        <v>152</v>
      </c>
      <c r="BM302" s="213" t="s">
        <v>449</v>
      </c>
    </row>
    <row r="303" spans="1:65" s="2" customFormat="1">
      <c r="A303" s="33"/>
      <c r="B303" s="34"/>
      <c r="C303" s="35"/>
      <c r="D303" s="215" t="s">
        <v>144</v>
      </c>
      <c r="E303" s="35"/>
      <c r="F303" s="216" t="s">
        <v>362</v>
      </c>
      <c r="G303" s="35"/>
      <c r="H303" s="35"/>
      <c r="I303" s="114"/>
      <c r="J303" s="35"/>
      <c r="K303" s="35"/>
      <c r="L303" s="38"/>
      <c r="M303" s="217"/>
      <c r="N303" s="218"/>
      <c r="O303" s="70"/>
      <c r="P303" s="70"/>
      <c r="Q303" s="70"/>
      <c r="R303" s="70"/>
      <c r="S303" s="70"/>
      <c r="T303" s="71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T303" s="16" t="s">
        <v>144</v>
      </c>
      <c r="AU303" s="16" t="s">
        <v>87</v>
      </c>
    </row>
    <row r="304" spans="1:65" s="2" customFormat="1" ht="21.75" customHeight="1">
      <c r="A304" s="33"/>
      <c r="B304" s="34"/>
      <c r="C304" s="231" t="s">
        <v>450</v>
      </c>
      <c r="D304" s="231" t="s">
        <v>330</v>
      </c>
      <c r="E304" s="232" t="s">
        <v>367</v>
      </c>
      <c r="F304" s="233" t="s">
        <v>368</v>
      </c>
      <c r="G304" s="234" t="s">
        <v>140</v>
      </c>
      <c r="H304" s="235">
        <v>200</v>
      </c>
      <c r="I304" s="236"/>
      <c r="J304" s="237">
        <f>ROUND(I304*H304,2)</f>
        <v>0</v>
      </c>
      <c r="K304" s="233" t="s">
        <v>141</v>
      </c>
      <c r="L304" s="238"/>
      <c r="M304" s="239" t="s">
        <v>1</v>
      </c>
      <c r="N304" s="240" t="s">
        <v>42</v>
      </c>
      <c r="O304" s="70"/>
      <c r="P304" s="211">
        <f>O304*H304</f>
        <v>0</v>
      </c>
      <c r="Q304" s="211">
        <v>9.0000000000000006E-5</v>
      </c>
      <c r="R304" s="211">
        <f>Q304*H304</f>
        <v>1.8000000000000002E-2</v>
      </c>
      <c r="S304" s="211">
        <v>0</v>
      </c>
      <c r="T304" s="212">
        <f>S304*H304</f>
        <v>0</v>
      </c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R304" s="213" t="s">
        <v>178</v>
      </c>
      <c r="AT304" s="213" t="s">
        <v>330</v>
      </c>
      <c r="AU304" s="213" t="s">
        <v>87</v>
      </c>
      <c r="AY304" s="16" t="s">
        <v>134</v>
      </c>
      <c r="BE304" s="214">
        <f>IF(N304="základní",J304,0)</f>
        <v>0</v>
      </c>
      <c r="BF304" s="214">
        <f>IF(N304="snížená",J304,0)</f>
        <v>0</v>
      </c>
      <c r="BG304" s="214">
        <f>IF(N304="zákl. přenesená",J304,0)</f>
        <v>0</v>
      </c>
      <c r="BH304" s="214">
        <f>IF(N304="sníž. přenesená",J304,0)</f>
        <v>0</v>
      </c>
      <c r="BI304" s="214">
        <f>IF(N304="nulová",J304,0)</f>
        <v>0</v>
      </c>
      <c r="BJ304" s="16" t="s">
        <v>85</v>
      </c>
      <c r="BK304" s="214">
        <f>ROUND(I304*H304,2)</f>
        <v>0</v>
      </c>
      <c r="BL304" s="16" t="s">
        <v>152</v>
      </c>
      <c r="BM304" s="213" t="s">
        <v>451</v>
      </c>
    </row>
    <row r="305" spans="1:65" s="2" customFormat="1">
      <c r="A305" s="33"/>
      <c r="B305" s="34"/>
      <c r="C305" s="35"/>
      <c r="D305" s="215" t="s">
        <v>144</v>
      </c>
      <c r="E305" s="35"/>
      <c r="F305" s="216" t="s">
        <v>368</v>
      </c>
      <c r="G305" s="35"/>
      <c r="H305" s="35"/>
      <c r="I305" s="114"/>
      <c r="J305" s="35"/>
      <c r="K305" s="35"/>
      <c r="L305" s="38"/>
      <c r="M305" s="217"/>
      <c r="N305" s="218"/>
      <c r="O305" s="70"/>
      <c r="P305" s="70"/>
      <c r="Q305" s="70"/>
      <c r="R305" s="70"/>
      <c r="S305" s="70"/>
      <c r="T305" s="71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T305" s="16" t="s">
        <v>144</v>
      </c>
      <c r="AU305" s="16" t="s">
        <v>87</v>
      </c>
    </row>
    <row r="306" spans="1:65" s="2" customFormat="1" ht="21.75" customHeight="1">
      <c r="A306" s="33"/>
      <c r="B306" s="34"/>
      <c r="C306" s="231" t="s">
        <v>452</v>
      </c>
      <c r="D306" s="231" t="s">
        <v>330</v>
      </c>
      <c r="E306" s="232" t="s">
        <v>345</v>
      </c>
      <c r="F306" s="233" t="s">
        <v>346</v>
      </c>
      <c r="G306" s="234" t="s">
        <v>140</v>
      </c>
      <c r="H306" s="235">
        <v>3908</v>
      </c>
      <c r="I306" s="236"/>
      <c r="J306" s="237">
        <f>ROUND(I306*H306,2)</f>
        <v>0</v>
      </c>
      <c r="K306" s="233" t="s">
        <v>141</v>
      </c>
      <c r="L306" s="238"/>
      <c r="M306" s="239" t="s">
        <v>1</v>
      </c>
      <c r="N306" s="240" t="s">
        <v>42</v>
      </c>
      <c r="O306" s="70"/>
      <c r="P306" s="211">
        <f>O306*H306</f>
        <v>0</v>
      </c>
      <c r="Q306" s="211">
        <v>1.23E-3</v>
      </c>
      <c r="R306" s="211">
        <f>Q306*H306</f>
        <v>4.8068400000000002</v>
      </c>
      <c r="S306" s="211">
        <v>0</v>
      </c>
      <c r="T306" s="212">
        <f>S306*H306</f>
        <v>0</v>
      </c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R306" s="213" t="s">
        <v>178</v>
      </c>
      <c r="AT306" s="213" t="s">
        <v>330</v>
      </c>
      <c r="AU306" s="213" t="s">
        <v>87</v>
      </c>
      <c r="AY306" s="16" t="s">
        <v>134</v>
      </c>
      <c r="BE306" s="214">
        <f>IF(N306="základní",J306,0)</f>
        <v>0</v>
      </c>
      <c r="BF306" s="214">
        <f>IF(N306="snížená",J306,0)</f>
        <v>0</v>
      </c>
      <c r="BG306" s="214">
        <f>IF(N306="zákl. přenesená",J306,0)</f>
        <v>0</v>
      </c>
      <c r="BH306" s="214">
        <f>IF(N306="sníž. přenesená",J306,0)</f>
        <v>0</v>
      </c>
      <c r="BI306" s="214">
        <f>IF(N306="nulová",J306,0)</f>
        <v>0</v>
      </c>
      <c r="BJ306" s="16" t="s">
        <v>85</v>
      </c>
      <c r="BK306" s="214">
        <f>ROUND(I306*H306,2)</f>
        <v>0</v>
      </c>
      <c r="BL306" s="16" t="s">
        <v>152</v>
      </c>
      <c r="BM306" s="213" t="s">
        <v>453</v>
      </c>
    </row>
    <row r="307" spans="1:65" s="2" customFormat="1">
      <c r="A307" s="33"/>
      <c r="B307" s="34"/>
      <c r="C307" s="35"/>
      <c r="D307" s="215" t="s">
        <v>144</v>
      </c>
      <c r="E307" s="35"/>
      <c r="F307" s="216" t="s">
        <v>346</v>
      </c>
      <c r="G307" s="35"/>
      <c r="H307" s="35"/>
      <c r="I307" s="114"/>
      <c r="J307" s="35"/>
      <c r="K307" s="35"/>
      <c r="L307" s="38"/>
      <c r="M307" s="217"/>
      <c r="N307" s="218"/>
      <c r="O307" s="70"/>
      <c r="P307" s="70"/>
      <c r="Q307" s="70"/>
      <c r="R307" s="70"/>
      <c r="S307" s="70"/>
      <c r="T307" s="71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T307" s="16" t="s">
        <v>144</v>
      </c>
      <c r="AU307" s="16" t="s">
        <v>87</v>
      </c>
    </row>
    <row r="308" spans="1:65" s="2" customFormat="1" ht="21.75" customHeight="1">
      <c r="A308" s="33"/>
      <c r="B308" s="34"/>
      <c r="C308" s="231" t="s">
        <v>454</v>
      </c>
      <c r="D308" s="231" t="s">
        <v>330</v>
      </c>
      <c r="E308" s="232" t="s">
        <v>341</v>
      </c>
      <c r="F308" s="233" t="s">
        <v>342</v>
      </c>
      <c r="G308" s="234" t="s">
        <v>140</v>
      </c>
      <c r="H308" s="235">
        <v>1954</v>
      </c>
      <c r="I308" s="236"/>
      <c r="J308" s="237">
        <f>ROUND(I308*H308,2)</f>
        <v>0</v>
      </c>
      <c r="K308" s="233" t="s">
        <v>141</v>
      </c>
      <c r="L308" s="238"/>
      <c r="M308" s="239" t="s">
        <v>1</v>
      </c>
      <c r="N308" s="240" t="s">
        <v>42</v>
      </c>
      <c r="O308" s="70"/>
      <c r="P308" s="211">
        <f>O308*H308</f>
        <v>0</v>
      </c>
      <c r="Q308" s="211">
        <v>1.8000000000000001E-4</v>
      </c>
      <c r="R308" s="211">
        <f>Q308*H308</f>
        <v>0.35172000000000003</v>
      </c>
      <c r="S308" s="211">
        <v>0</v>
      </c>
      <c r="T308" s="212">
        <f>S308*H308</f>
        <v>0</v>
      </c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R308" s="213" t="s">
        <v>178</v>
      </c>
      <c r="AT308" s="213" t="s">
        <v>330</v>
      </c>
      <c r="AU308" s="213" t="s">
        <v>87</v>
      </c>
      <c r="AY308" s="16" t="s">
        <v>134</v>
      </c>
      <c r="BE308" s="214">
        <f>IF(N308="základní",J308,0)</f>
        <v>0</v>
      </c>
      <c r="BF308" s="214">
        <f>IF(N308="snížená",J308,0)</f>
        <v>0</v>
      </c>
      <c r="BG308" s="214">
        <f>IF(N308="zákl. přenesená",J308,0)</f>
        <v>0</v>
      </c>
      <c r="BH308" s="214">
        <f>IF(N308="sníž. přenesená",J308,0)</f>
        <v>0</v>
      </c>
      <c r="BI308" s="214">
        <f>IF(N308="nulová",J308,0)</f>
        <v>0</v>
      </c>
      <c r="BJ308" s="16" t="s">
        <v>85</v>
      </c>
      <c r="BK308" s="214">
        <f>ROUND(I308*H308,2)</f>
        <v>0</v>
      </c>
      <c r="BL308" s="16" t="s">
        <v>152</v>
      </c>
      <c r="BM308" s="213" t="s">
        <v>455</v>
      </c>
    </row>
    <row r="309" spans="1:65" s="2" customFormat="1">
      <c r="A309" s="33"/>
      <c r="B309" s="34"/>
      <c r="C309" s="35"/>
      <c r="D309" s="215" t="s">
        <v>144</v>
      </c>
      <c r="E309" s="35"/>
      <c r="F309" s="216" t="s">
        <v>342</v>
      </c>
      <c r="G309" s="35"/>
      <c r="H309" s="35"/>
      <c r="I309" s="114"/>
      <c r="J309" s="35"/>
      <c r="K309" s="35"/>
      <c r="L309" s="38"/>
      <c r="M309" s="217"/>
      <c r="N309" s="218"/>
      <c r="O309" s="70"/>
      <c r="P309" s="70"/>
      <c r="Q309" s="70"/>
      <c r="R309" s="70"/>
      <c r="S309" s="70"/>
      <c r="T309" s="71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T309" s="16" t="s">
        <v>144</v>
      </c>
      <c r="AU309" s="16" t="s">
        <v>87</v>
      </c>
    </row>
    <row r="310" spans="1:65" s="2" customFormat="1" ht="21.75" customHeight="1">
      <c r="A310" s="33"/>
      <c r="B310" s="34"/>
      <c r="C310" s="231" t="s">
        <v>456</v>
      </c>
      <c r="D310" s="231" t="s">
        <v>330</v>
      </c>
      <c r="E310" s="232" t="s">
        <v>457</v>
      </c>
      <c r="F310" s="233" t="s">
        <v>458</v>
      </c>
      <c r="G310" s="234" t="s">
        <v>140</v>
      </c>
      <c r="H310" s="235">
        <v>176</v>
      </c>
      <c r="I310" s="236"/>
      <c r="J310" s="237">
        <f>ROUND(I310*H310,2)</f>
        <v>0</v>
      </c>
      <c r="K310" s="233" t="s">
        <v>141</v>
      </c>
      <c r="L310" s="238"/>
      <c r="M310" s="239" t="s">
        <v>1</v>
      </c>
      <c r="N310" s="240" t="s">
        <v>42</v>
      </c>
      <c r="O310" s="70"/>
      <c r="P310" s="211">
        <f>O310*H310</f>
        <v>0</v>
      </c>
      <c r="Q310" s="211">
        <v>5.2999999999999998E-4</v>
      </c>
      <c r="R310" s="211">
        <f>Q310*H310</f>
        <v>9.3280000000000002E-2</v>
      </c>
      <c r="S310" s="211">
        <v>0</v>
      </c>
      <c r="T310" s="212">
        <f>S310*H310</f>
        <v>0</v>
      </c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R310" s="213" t="s">
        <v>178</v>
      </c>
      <c r="AT310" s="213" t="s">
        <v>330</v>
      </c>
      <c r="AU310" s="213" t="s">
        <v>87</v>
      </c>
      <c r="AY310" s="16" t="s">
        <v>134</v>
      </c>
      <c r="BE310" s="214">
        <f>IF(N310="základní",J310,0)</f>
        <v>0</v>
      </c>
      <c r="BF310" s="214">
        <f>IF(N310="snížená",J310,0)</f>
        <v>0</v>
      </c>
      <c r="BG310" s="214">
        <f>IF(N310="zákl. přenesená",J310,0)</f>
        <v>0</v>
      </c>
      <c r="BH310" s="214">
        <f>IF(N310="sníž. přenesená",J310,0)</f>
        <v>0</v>
      </c>
      <c r="BI310" s="214">
        <f>IF(N310="nulová",J310,0)</f>
        <v>0</v>
      </c>
      <c r="BJ310" s="16" t="s">
        <v>85</v>
      </c>
      <c r="BK310" s="214">
        <f>ROUND(I310*H310,2)</f>
        <v>0</v>
      </c>
      <c r="BL310" s="16" t="s">
        <v>152</v>
      </c>
      <c r="BM310" s="213" t="s">
        <v>459</v>
      </c>
    </row>
    <row r="311" spans="1:65" s="2" customFormat="1">
      <c r="A311" s="33"/>
      <c r="B311" s="34"/>
      <c r="C311" s="35"/>
      <c r="D311" s="215" t="s">
        <v>144</v>
      </c>
      <c r="E311" s="35"/>
      <c r="F311" s="216" t="s">
        <v>458</v>
      </c>
      <c r="G311" s="35"/>
      <c r="H311" s="35"/>
      <c r="I311" s="114"/>
      <c r="J311" s="35"/>
      <c r="K311" s="35"/>
      <c r="L311" s="38"/>
      <c r="M311" s="217"/>
      <c r="N311" s="218"/>
      <c r="O311" s="70"/>
      <c r="P311" s="70"/>
      <c r="Q311" s="70"/>
      <c r="R311" s="70"/>
      <c r="S311" s="70"/>
      <c r="T311" s="71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T311" s="16" t="s">
        <v>144</v>
      </c>
      <c r="AU311" s="16" t="s">
        <v>87</v>
      </c>
    </row>
    <row r="312" spans="1:65" s="2" customFormat="1" ht="21.75" customHeight="1">
      <c r="A312" s="33"/>
      <c r="B312" s="34"/>
      <c r="C312" s="231" t="s">
        <v>460</v>
      </c>
      <c r="D312" s="231" t="s">
        <v>330</v>
      </c>
      <c r="E312" s="232" t="s">
        <v>377</v>
      </c>
      <c r="F312" s="233" t="s">
        <v>378</v>
      </c>
      <c r="G312" s="234" t="s">
        <v>140</v>
      </c>
      <c r="H312" s="235">
        <v>176</v>
      </c>
      <c r="I312" s="236"/>
      <c r="J312" s="237">
        <f>ROUND(I312*H312,2)</f>
        <v>0</v>
      </c>
      <c r="K312" s="233" t="s">
        <v>141</v>
      </c>
      <c r="L312" s="238"/>
      <c r="M312" s="239" t="s">
        <v>1</v>
      </c>
      <c r="N312" s="240" t="s">
        <v>42</v>
      </c>
      <c r="O312" s="70"/>
      <c r="P312" s="211">
        <f>O312*H312</f>
        <v>0</v>
      </c>
      <c r="Q312" s="211">
        <v>1.4999999999999999E-4</v>
      </c>
      <c r="R312" s="211">
        <f>Q312*H312</f>
        <v>2.6399999999999996E-2</v>
      </c>
      <c r="S312" s="211">
        <v>0</v>
      </c>
      <c r="T312" s="212">
        <f>S312*H312</f>
        <v>0</v>
      </c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R312" s="213" t="s">
        <v>178</v>
      </c>
      <c r="AT312" s="213" t="s">
        <v>330</v>
      </c>
      <c r="AU312" s="213" t="s">
        <v>87</v>
      </c>
      <c r="AY312" s="16" t="s">
        <v>134</v>
      </c>
      <c r="BE312" s="214">
        <f>IF(N312="základní",J312,0)</f>
        <v>0</v>
      </c>
      <c r="BF312" s="214">
        <f>IF(N312="snížená",J312,0)</f>
        <v>0</v>
      </c>
      <c r="BG312" s="214">
        <f>IF(N312="zákl. přenesená",J312,0)</f>
        <v>0</v>
      </c>
      <c r="BH312" s="214">
        <f>IF(N312="sníž. přenesená",J312,0)</f>
        <v>0</v>
      </c>
      <c r="BI312" s="214">
        <f>IF(N312="nulová",J312,0)</f>
        <v>0</v>
      </c>
      <c r="BJ312" s="16" t="s">
        <v>85</v>
      </c>
      <c r="BK312" s="214">
        <f>ROUND(I312*H312,2)</f>
        <v>0</v>
      </c>
      <c r="BL312" s="16" t="s">
        <v>152</v>
      </c>
      <c r="BM312" s="213" t="s">
        <v>461</v>
      </c>
    </row>
    <row r="313" spans="1:65" s="2" customFormat="1">
      <c r="A313" s="33"/>
      <c r="B313" s="34"/>
      <c r="C313" s="35"/>
      <c r="D313" s="215" t="s">
        <v>144</v>
      </c>
      <c r="E313" s="35"/>
      <c r="F313" s="216" t="s">
        <v>378</v>
      </c>
      <c r="G313" s="35"/>
      <c r="H313" s="35"/>
      <c r="I313" s="114"/>
      <c r="J313" s="35"/>
      <c r="K313" s="35"/>
      <c r="L313" s="38"/>
      <c r="M313" s="217"/>
      <c r="N313" s="218"/>
      <c r="O313" s="70"/>
      <c r="P313" s="70"/>
      <c r="Q313" s="70"/>
      <c r="R313" s="70"/>
      <c r="S313" s="70"/>
      <c r="T313" s="71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T313" s="16" t="s">
        <v>144</v>
      </c>
      <c r="AU313" s="16" t="s">
        <v>87</v>
      </c>
    </row>
    <row r="314" spans="1:65" s="2" customFormat="1" ht="21.75" customHeight="1">
      <c r="A314" s="33"/>
      <c r="B314" s="34"/>
      <c r="C314" s="231" t="s">
        <v>462</v>
      </c>
      <c r="D314" s="231" t="s">
        <v>330</v>
      </c>
      <c r="E314" s="232" t="s">
        <v>361</v>
      </c>
      <c r="F314" s="233" t="s">
        <v>362</v>
      </c>
      <c r="G314" s="234" t="s">
        <v>140</v>
      </c>
      <c r="H314" s="235">
        <v>176</v>
      </c>
      <c r="I314" s="236"/>
      <c r="J314" s="237">
        <f>ROUND(I314*H314,2)</f>
        <v>0</v>
      </c>
      <c r="K314" s="233" t="s">
        <v>141</v>
      </c>
      <c r="L314" s="238"/>
      <c r="M314" s="239" t="s">
        <v>1</v>
      </c>
      <c r="N314" s="240" t="s">
        <v>42</v>
      </c>
      <c r="O314" s="70"/>
      <c r="P314" s="211">
        <f>O314*H314</f>
        <v>0</v>
      </c>
      <c r="Q314" s="211">
        <v>9.0000000000000006E-5</v>
      </c>
      <c r="R314" s="211">
        <f>Q314*H314</f>
        <v>1.584E-2</v>
      </c>
      <c r="S314" s="211">
        <v>0</v>
      </c>
      <c r="T314" s="212">
        <f>S314*H314</f>
        <v>0</v>
      </c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R314" s="213" t="s">
        <v>178</v>
      </c>
      <c r="AT314" s="213" t="s">
        <v>330</v>
      </c>
      <c r="AU314" s="213" t="s">
        <v>87</v>
      </c>
      <c r="AY314" s="16" t="s">
        <v>134</v>
      </c>
      <c r="BE314" s="214">
        <f>IF(N314="základní",J314,0)</f>
        <v>0</v>
      </c>
      <c r="BF314" s="214">
        <f>IF(N314="snížená",J314,0)</f>
        <v>0</v>
      </c>
      <c r="BG314" s="214">
        <f>IF(N314="zákl. přenesená",J314,0)</f>
        <v>0</v>
      </c>
      <c r="BH314" s="214">
        <f>IF(N314="sníž. přenesená",J314,0)</f>
        <v>0</v>
      </c>
      <c r="BI314" s="214">
        <f>IF(N314="nulová",J314,0)</f>
        <v>0</v>
      </c>
      <c r="BJ314" s="16" t="s">
        <v>85</v>
      </c>
      <c r="BK314" s="214">
        <f>ROUND(I314*H314,2)</f>
        <v>0</v>
      </c>
      <c r="BL314" s="16" t="s">
        <v>152</v>
      </c>
      <c r="BM314" s="213" t="s">
        <v>463</v>
      </c>
    </row>
    <row r="315" spans="1:65" s="2" customFormat="1">
      <c r="A315" s="33"/>
      <c r="B315" s="34"/>
      <c r="C315" s="35"/>
      <c r="D315" s="215" t="s">
        <v>144</v>
      </c>
      <c r="E315" s="35"/>
      <c r="F315" s="216" t="s">
        <v>362</v>
      </c>
      <c r="G315" s="35"/>
      <c r="H315" s="35"/>
      <c r="I315" s="114"/>
      <c r="J315" s="35"/>
      <c r="K315" s="35"/>
      <c r="L315" s="38"/>
      <c r="M315" s="217"/>
      <c r="N315" s="218"/>
      <c r="O315" s="70"/>
      <c r="P315" s="70"/>
      <c r="Q315" s="70"/>
      <c r="R315" s="70"/>
      <c r="S315" s="70"/>
      <c r="T315" s="71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T315" s="16" t="s">
        <v>144</v>
      </c>
      <c r="AU315" s="16" t="s">
        <v>87</v>
      </c>
    </row>
    <row r="316" spans="1:65" s="12" customFormat="1" ht="25.9" customHeight="1">
      <c r="B316" s="186"/>
      <c r="C316" s="187"/>
      <c r="D316" s="188" t="s">
        <v>76</v>
      </c>
      <c r="E316" s="189" t="s">
        <v>464</v>
      </c>
      <c r="F316" s="189" t="s">
        <v>465</v>
      </c>
      <c r="G316" s="187"/>
      <c r="H316" s="187"/>
      <c r="I316" s="190"/>
      <c r="J316" s="191">
        <f>BK316</f>
        <v>0</v>
      </c>
      <c r="K316" s="187"/>
      <c r="L316" s="192"/>
      <c r="M316" s="193"/>
      <c r="N316" s="194"/>
      <c r="O316" s="194"/>
      <c r="P316" s="195">
        <f>SUM(P317:P354)</f>
        <v>0</v>
      </c>
      <c r="Q316" s="194"/>
      <c r="R316" s="195">
        <f>SUM(R317:R354)</f>
        <v>0</v>
      </c>
      <c r="S316" s="194"/>
      <c r="T316" s="196">
        <f>SUM(T317:T354)</f>
        <v>0</v>
      </c>
      <c r="AR316" s="197" t="s">
        <v>152</v>
      </c>
      <c r="AT316" s="198" t="s">
        <v>76</v>
      </c>
      <c r="AU316" s="198" t="s">
        <v>77</v>
      </c>
      <c r="AY316" s="197" t="s">
        <v>134</v>
      </c>
      <c r="BK316" s="199">
        <f>SUM(BK317:BK354)</f>
        <v>0</v>
      </c>
    </row>
    <row r="317" spans="1:65" s="2" customFormat="1" ht="21.75" customHeight="1">
      <c r="A317" s="33"/>
      <c r="B317" s="34"/>
      <c r="C317" s="202" t="s">
        <v>466</v>
      </c>
      <c r="D317" s="202" t="s">
        <v>137</v>
      </c>
      <c r="E317" s="203" t="s">
        <v>467</v>
      </c>
      <c r="F317" s="204" t="s">
        <v>468</v>
      </c>
      <c r="G317" s="205" t="s">
        <v>217</v>
      </c>
      <c r="H317" s="206">
        <v>355.25</v>
      </c>
      <c r="I317" s="207"/>
      <c r="J317" s="208">
        <f>ROUND(I317*H317,2)</f>
        <v>0</v>
      </c>
      <c r="K317" s="204" t="s">
        <v>141</v>
      </c>
      <c r="L317" s="38"/>
      <c r="M317" s="209" t="s">
        <v>1</v>
      </c>
      <c r="N317" s="210" t="s">
        <v>42</v>
      </c>
      <c r="O317" s="70"/>
      <c r="P317" s="211">
        <f>O317*H317</f>
        <v>0</v>
      </c>
      <c r="Q317" s="211">
        <v>0</v>
      </c>
      <c r="R317" s="211">
        <f>Q317*H317</f>
        <v>0</v>
      </c>
      <c r="S317" s="211">
        <v>0</v>
      </c>
      <c r="T317" s="212">
        <f>S317*H317</f>
        <v>0</v>
      </c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R317" s="213" t="s">
        <v>142</v>
      </c>
      <c r="AT317" s="213" t="s">
        <v>137</v>
      </c>
      <c r="AU317" s="213" t="s">
        <v>85</v>
      </c>
      <c r="AY317" s="16" t="s">
        <v>134</v>
      </c>
      <c r="BE317" s="214">
        <f>IF(N317="základní",J317,0)</f>
        <v>0</v>
      </c>
      <c r="BF317" s="214">
        <f>IF(N317="snížená",J317,0)</f>
        <v>0</v>
      </c>
      <c r="BG317" s="214">
        <f>IF(N317="zákl. přenesená",J317,0)</f>
        <v>0</v>
      </c>
      <c r="BH317" s="214">
        <f>IF(N317="sníž. přenesená",J317,0)</f>
        <v>0</v>
      </c>
      <c r="BI317" s="214">
        <f>IF(N317="nulová",J317,0)</f>
        <v>0</v>
      </c>
      <c r="BJ317" s="16" t="s">
        <v>85</v>
      </c>
      <c r="BK317" s="214">
        <f>ROUND(I317*H317,2)</f>
        <v>0</v>
      </c>
      <c r="BL317" s="16" t="s">
        <v>142</v>
      </c>
      <c r="BM317" s="213" t="s">
        <v>469</v>
      </c>
    </row>
    <row r="318" spans="1:65" s="2" customFormat="1" ht="29.25">
      <c r="A318" s="33"/>
      <c r="B318" s="34"/>
      <c r="C318" s="35"/>
      <c r="D318" s="215" t="s">
        <v>144</v>
      </c>
      <c r="E318" s="35"/>
      <c r="F318" s="216" t="s">
        <v>470</v>
      </c>
      <c r="G318" s="35"/>
      <c r="H318" s="35"/>
      <c r="I318" s="114"/>
      <c r="J318" s="35"/>
      <c r="K318" s="35"/>
      <c r="L318" s="38"/>
      <c r="M318" s="217"/>
      <c r="N318" s="218"/>
      <c r="O318" s="70"/>
      <c r="P318" s="70"/>
      <c r="Q318" s="70"/>
      <c r="R318" s="70"/>
      <c r="S318" s="70"/>
      <c r="T318" s="71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T318" s="16" t="s">
        <v>144</v>
      </c>
      <c r="AU318" s="16" t="s">
        <v>85</v>
      </c>
    </row>
    <row r="319" spans="1:65" s="13" customFormat="1">
      <c r="B319" s="220"/>
      <c r="C319" s="221"/>
      <c r="D319" s="215" t="s">
        <v>166</v>
      </c>
      <c r="E319" s="222" t="s">
        <v>1</v>
      </c>
      <c r="F319" s="223" t="s">
        <v>471</v>
      </c>
      <c r="G319" s="221"/>
      <c r="H319" s="224">
        <v>355.25</v>
      </c>
      <c r="I319" s="225"/>
      <c r="J319" s="221"/>
      <c r="K319" s="221"/>
      <c r="L319" s="226"/>
      <c r="M319" s="227"/>
      <c r="N319" s="228"/>
      <c r="O319" s="228"/>
      <c r="P319" s="228"/>
      <c r="Q319" s="228"/>
      <c r="R319" s="228"/>
      <c r="S319" s="228"/>
      <c r="T319" s="229"/>
      <c r="AT319" s="230" t="s">
        <v>166</v>
      </c>
      <c r="AU319" s="230" t="s">
        <v>85</v>
      </c>
      <c r="AV319" s="13" t="s">
        <v>87</v>
      </c>
      <c r="AW319" s="13" t="s">
        <v>34</v>
      </c>
      <c r="AX319" s="13" t="s">
        <v>85</v>
      </c>
      <c r="AY319" s="230" t="s">
        <v>134</v>
      </c>
    </row>
    <row r="320" spans="1:65" s="2" customFormat="1" ht="33" customHeight="1">
      <c r="A320" s="33"/>
      <c r="B320" s="34"/>
      <c r="C320" s="202" t="s">
        <v>472</v>
      </c>
      <c r="D320" s="202" t="s">
        <v>137</v>
      </c>
      <c r="E320" s="203" t="s">
        <v>473</v>
      </c>
      <c r="F320" s="204" t="s">
        <v>474</v>
      </c>
      <c r="G320" s="205" t="s">
        <v>217</v>
      </c>
      <c r="H320" s="206">
        <v>355.25</v>
      </c>
      <c r="I320" s="207"/>
      <c r="J320" s="208">
        <f>ROUND(I320*H320,2)</f>
        <v>0</v>
      </c>
      <c r="K320" s="204" t="s">
        <v>141</v>
      </c>
      <c r="L320" s="38"/>
      <c r="M320" s="209" t="s">
        <v>1</v>
      </c>
      <c r="N320" s="210" t="s">
        <v>42</v>
      </c>
      <c r="O320" s="70"/>
      <c r="P320" s="211">
        <f>O320*H320</f>
        <v>0</v>
      </c>
      <c r="Q320" s="211">
        <v>0</v>
      </c>
      <c r="R320" s="211">
        <f>Q320*H320</f>
        <v>0</v>
      </c>
      <c r="S320" s="211">
        <v>0</v>
      </c>
      <c r="T320" s="212">
        <f>S320*H320</f>
        <v>0</v>
      </c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R320" s="213" t="s">
        <v>142</v>
      </c>
      <c r="AT320" s="213" t="s">
        <v>137</v>
      </c>
      <c r="AU320" s="213" t="s">
        <v>85</v>
      </c>
      <c r="AY320" s="16" t="s">
        <v>134</v>
      </c>
      <c r="BE320" s="214">
        <f>IF(N320="základní",J320,0)</f>
        <v>0</v>
      </c>
      <c r="BF320" s="214">
        <f>IF(N320="snížená",J320,0)</f>
        <v>0</v>
      </c>
      <c r="BG320" s="214">
        <f>IF(N320="zákl. přenesená",J320,0)</f>
        <v>0</v>
      </c>
      <c r="BH320" s="214">
        <f>IF(N320="sníž. přenesená",J320,0)</f>
        <v>0</v>
      </c>
      <c r="BI320" s="214">
        <f>IF(N320="nulová",J320,0)</f>
        <v>0</v>
      </c>
      <c r="BJ320" s="16" t="s">
        <v>85</v>
      </c>
      <c r="BK320" s="214">
        <f>ROUND(I320*H320,2)</f>
        <v>0</v>
      </c>
      <c r="BL320" s="16" t="s">
        <v>142</v>
      </c>
      <c r="BM320" s="213" t="s">
        <v>475</v>
      </c>
    </row>
    <row r="321" spans="1:65" s="2" customFormat="1" ht="68.25">
      <c r="A321" s="33"/>
      <c r="B321" s="34"/>
      <c r="C321" s="35"/>
      <c r="D321" s="215" t="s">
        <v>144</v>
      </c>
      <c r="E321" s="35"/>
      <c r="F321" s="216" t="s">
        <v>476</v>
      </c>
      <c r="G321" s="35"/>
      <c r="H321" s="35"/>
      <c r="I321" s="114"/>
      <c r="J321" s="35"/>
      <c r="K321" s="35"/>
      <c r="L321" s="38"/>
      <c r="M321" s="217"/>
      <c r="N321" s="218"/>
      <c r="O321" s="70"/>
      <c r="P321" s="70"/>
      <c r="Q321" s="70"/>
      <c r="R321" s="70"/>
      <c r="S321" s="70"/>
      <c r="T321" s="71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T321" s="16" t="s">
        <v>144</v>
      </c>
      <c r="AU321" s="16" t="s">
        <v>85</v>
      </c>
    </row>
    <row r="322" spans="1:65" s="13" customFormat="1">
      <c r="B322" s="220"/>
      <c r="C322" s="221"/>
      <c r="D322" s="215" t="s">
        <v>166</v>
      </c>
      <c r="E322" s="222" t="s">
        <v>1</v>
      </c>
      <c r="F322" s="223" t="s">
        <v>471</v>
      </c>
      <c r="G322" s="221"/>
      <c r="H322" s="224">
        <v>355.25</v>
      </c>
      <c r="I322" s="225"/>
      <c r="J322" s="221"/>
      <c r="K322" s="221"/>
      <c r="L322" s="226"/>
      <c r="M322" s="227"/>
      <c r="N322" s="228"/>
      <c r="O322" s="228"/>
      <c r="P322" s="228"/>
      <c r="Q322" s="228"/>
      <c r="R322" s="228"/>
      <c r="S322" s="228"/>
      <c r="T322" s="229"/>
      <c r="AT322" s="230" t="s">
        <v>166</v>
      </c>
      <c r="AU322" s="230" t="s">
        <v>85</v>
      </c>
      <c r="AV322" s="13" t="s">
        <v>87</v>
      </c>
      <c r="AW322" s="13" t="s">
        <v>34</v>
      </c>
      <c r="AX322" s="13" t="s">
        <v>85</v>
      </c>
      <c r="AY322" s="230" t="s">
        <v>134</v>
      </c>
    </row>
    <row r="323" spans="1:65" s="2" customFormat="1" ht="21.75" customHeight="1">
      <c r="A323" s="33"/>
      <c r="B323" s="34"/>
      <c r="C323" s="202" t="s">
        <v>477</v>
      </c>
      <c r="D323" s="202" t="s">
        <v>137</v>
      </c>
      <c r="E323" s="203" t="s">
        <v>478</v>
      </c>
      <c r="F323" s="204" t="s">
        <v>479</v>
      </c>
      <c r="G323" s="205" t="s">
        <v>217</v>
      </c>
      <c r="H323" s="206">
        <v>0.60499999999999998</v>
      </c>
      <c r="I323" s="207"/>
      <c r="J323" s="208">
        <f>ROUND(I323*H323,2)</f>
        <v>0</v>
      </c>
      <c r="K323" s="204" t="s">
        <v>141</v>
      </c>
      <c r="L323" s="38"/>
      <c r="M323" s="209" t="s">
        <v>1</v>
      </c>
      <c r="N323" s="210" t="s">
        <v>42</v>
      </c>
      <c r="O323" s="70"/>
      <c r="P323" s="211">
        <f>O323*H323</f>
        <v>0</v>
      </c>
      <c r="Q323" s="211">
        <v>0</v>
      </c>
      <c r="R323" s="211">
        <f>Q323*H323</f>
        <v>0</v>
      </c>
      <c r="S323" s="211">
        <v>0</v>
      </c>
      <c r="T323" s="212">
        <f>S323*H323</f>
        <v>0</v>
      </c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R323" s="213" t="s">
        <v>142</v>
      </c>
      <c r="AT323" s="213" t="s">
        <v>137</v>
      </c>
      <c r="AU323" s="213" t="s">
        <v>85</v>
      </c>
      <c r="AY323" s="16" t="s">
        <v>134</v>
      </c>
      <c r="BE323" s="214">
        <f>IF(N323="základní",J323,0)</f>
        <v>0</v>
      </c>
      <c r="BF323" s="214">
        <f>IF(N323="snížená",J323,0)</f>
        <v>0</v>
      </c>
      <c r="BG323" s="214">
        <f>IF(N323="zákl. přenesená",J323,0)</f>
        <v>0</v>
      </c>
      <c r="BH323" s="214">
        <f>IF(N323="sníž. přenesená",J323,0)</f>
        <v>0</v>
      </c>
      <c r="BI323" s="214">
        <f>IF(N323="nulová",J323,0)</f>
        <v>0</v>
      </c>
      <c r="BJ323" s="16" t="s">
        <v>85</v>
      </c>
      <c r="BK323" s="214">
        <f>ROUND(I323*H323,2)</f>
        <v>0</v>
      </c>
      <c r="BL323" s="16" t="s">
        <v>142</v>
      </c>
      <c r="BM323" s="213" t="s">
        <v>480</v>
      </c>
    </row>
    <row r="324" spans="1:65" s="2" customFormat="1" ht="29.25">
      <c r="A324" s="33"/>
      <c r="B324" s="34"/>
      <c r="C324" s="35"/>
      <c r="D324" s="215" t="s">
        <v>144</v>
      </c>
      <c r="E324" s="35"/>
      <c r="F324" s="216" t="s">
        <v>481</v>
      </c>
      <c r="G324" s="35"/>
      <c r="H324" s="35"/>
      <c r="I324" s="114"/>
      <c r="J324" s="35"/>
      <c r="K324" s="35"/>
      <c r="L324" s="38"/>
      <c r="M324" s="217"/>
      <c r="N324" s="218"/>
      <c r="O324" s="70"/>
      <c r="P324" s="70"/>
      <c r="Q324" s="70"/>
      <c r="R324" s="70"/>
      <c r="S324" s="70"/>
      <c r="T324" s="71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T324" s="16" t="s">
        <v>144</v>
      </c>
      <c r="AU324" s="16" t="s">
        <v>85</v>
      </c>
    </row>
    <row r="325" spans="1:65" s="13" customFormat="1">
      <c r="B325" s="220"/>
      <c r="C325" s="221"/>
      <c r="D325" s="215" t="s">
        <v>166</v>
      </c>
      <c r="E325" s="222" t="s">
        <v>1</v>
      </c>
      <c r="F325" s="223" t="s">
        <v>482</v>
      </c>
      <c r="G325" s="221"/>
      <c r="H325" s="224">
        <v>0.60499999999999998</v>
      </c>
      <c r="I325" s="225"/>
      <c r="J325" s="221"/>
      <c r="K325" s="221"/>
      <c r="L325" s="226"/>
      <c r="M325" s="227"/>
      <c r="N325" s="228"/>
      <c r="O325" s="228"/>
      <c r="P325" s="228"/>
      <c r="Q325" s="228"/>
      <c r="R325" s="228"/>
      <c r="S325" s="228"/>
      <c r="T325" s="229"/>
      <c r="AT325" s="230" t="s">
        <v>166</v>
      </c>
      <c r="AU325" s="230" t="s">
        <v>85</v>
      </c>
      <c r="AV325" s="13" t="s">
        <v>87</v>
      </c>
      <c r="AW325" s="13" t="s">
        <v>34</v>
      </c>
      <c r="AX325" s="13" t="s">
        <v>85</v>
      </c>
      <c r="AY325" s="230" t="s">
        <v>134</v>
      </c>
    </row>
    <row r="326" spans="1:65" s="2" customFormat="1" ht="33" customHeight="1">
      <c r="A326" s="33"/>
      <c r="B326" s="34"/>
      <c r="C326" s="202" t="s">
        <v>483</v>
      </c>
      <c r="D326" s="202" t="s">
        <v>137</v>
      </c>
      <c r="E326" s="203" t="s">
        <v>484</v>
      </c>
      <c r="F326" s="204" t="s">
        <v>485</v>
      </c>
      <c r="G326" s="205" t="s">
        <v>140</v>
      </c>
      <c r="H326" s="206">
        <v>1</v>
      </c>
      <c r="I326" s="207"/>
      <c r="J326" s="208">
        <f>ROUND(I326*H326,2)</f>
        <v>0</v>
      </c>
      <c r="K326" s="204" t="s">
        <v>141</v>
      </c>
      <c r="L326" s="38"/>
      <c r="M326" s="209" t="s">
        <v>1</v>
      </c>
      <c r="N326" s="210" t="s">
        <v>42</v>
      </c>
      <c r="O326" s="70"/>
      <c r="P326" s="211">
        <f>O326*H326</f>
        <v>0</v>
      </c>
      <c r="Q326" s="211">
        <v>0</v>
      </c>
      <c r="R326" s="211">
        <f>Q326*H326</f>
        <v>0</v>
      </c>
      <c r="S326" s="211">
        <v>0</v>
      </c>
      <c r="T326" s="212">
        <f>S326*H326</f>
        <v>0</v>
      </c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R326" s="213" t="s">
        <v>142</v>
      </c>
      <c r="AT326" s="213" t="s">
        <v>137</v>
      </c>
      <c r="AU326" s="213" t="s">
        <v>85</v>
      </c>
      <c r="AY326" s="16" t="s">
        <v>134</v>
      </c>
      <c r="BE326" s="214">
        <f>IF(N326="základní",J326,0)</f>
        <v>0</v>
      </c>
      <c r="BF326" s="214">
        <f>IF(N326="snížená",J326,0)</f>
        <v>0</v>
      </c>
      <c r="BG326" s="214">
        <f>IF(N326="zákl. přenesená",J326,0)</f>
        <v>0</v>
      </c>
      <c r="BH326" s="214">
        <f>IF(N326="sníž. přenesená",J326,0)</f>
        <v>0</v>
      </c>
      <c r="BI326" s="214">
        <f>IF(N326="nulová",J326,0)</f>
        <v>0</v>
      </c>
      <c r="BJ326" s="16" t="s">
        <v>85</v>
      </c>
      <c r="BK326" s="214">
        <f>ROUND(I326*H326,2)</f>
        <v>0</v>
      </c>
      <c r="BL326" s="16" t="s">
        <v>142</v>
      </c>
      <c r="BM326" s="213" t="s">
        <v>486</v>
      </c>
    </row>
    <row r="327" spans="1:65" s="2" customFormat="1" ht="68.25">
      <c r="A327" s="33"/>
      <c r="B327" s="34"/>
      <c r="C327" s="35"/>
      <c r="D327" s="215" t="s">
        <v>144</v>
      </c>
      <c r="E327" s="35"/>
      <c r="F327" s="216" t="s">
        <v>487</v>
      </c>
      <c r="G327" s="35"/>
      <c r="H327" s="35"/>
      <c r="I327" s="114"/>
      <c r="J327" s="35"/>
      <c r="K327" s="35"/>
      <c r="L327" s="38"/>
      <c r="M327" s="217"/>
      <c r="N327" s="218"/>
      <c r="O327" s="70"/>
      <c r="P327" s="70"/>
      <c r="Q327" s="70"/>
      <c r="R327" s="70"/>
      <c r="S327" s="70"/>
      <c r="T327" s="71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T327" s="16" t="s">
        <v>144</v>
      </c>
      <c r="AU327" s="16" t="s">
        <v>85</v>
      </c>
    </row>
    <row r="328" spans="1:65" s="2" customFormat="1" ht="19.5">
      <c r="A328" s="33"/>
      <c r="B328" s="34"/>
      <c r="C328" s="35"/>
      <c r="D328" s="215" t="s">
        <v>155</v>
      </c>
      <c r="E328" s="35"/>
      <c r="F328" s="219" t="s">
        <v>488</v>
      </c>
      <c r="G328" s="35"/>
      <c r="H328" s="35"/>
      <c r="I328" s="114"/>
      <c r="J328" s="35"/>
      <c r="K328" s="35"/>
      <c r="L328" s="38"/>
      <c r="M328" s="217"/>
      <c r="N328" s="218"/>
      <c r="O328" s="70"/>
      <c r="P328" s="70"/>
      <c r="Q328" s="70"/>
      <c r="R328" s="70"/>
      <c r="S328" s="70"/>
      <c r="T328" s="71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T328" s="16" t="s">
        <v>155</v>
      </c>
      <c r="AU328" s="16" t="s">
        <v>85</v>
      </c>
    </row>
    <row r="329" spans="1:65" s="13" customFormat="1">
      <c r="B329" s="220"/>
      <c r="C329" s="221"/>
      <c r="D329" s="215" t="s">
        <v>166</v>
      </c>
      <c r="E329" s="222" t="s">
        <v>1</v>
      </c>
      <c r="F329" s="223" t="s">
        <v>489</v>
      </c>
      <c r="G329" s="221"/>
      <c r="H329" s="224">
        <v>1</v>
      </c>
      <c r="I329" s="225"/>
      <c r="J329" s="221"/>
      <c r="K329" s="221"/>
      <c r="L329" s="226"/>
      <c r="M329" s="227"/>
      <c r="N329" s="228"/>
      <c r="O329" s="228"/>
      <c r="P329" s="228"/>
      <c r="Q329" s="228"/>
      <c r="R329" s="228"/>
      <c r="S329" s="228"/>
      <c r="T329" s="229"/>
      <c r="AT329" s="230" t="s">
        <v>166</v>
      </c>
      <c r="AU329" s="230" t="s">
        <v>85</v>
      </c>
      <c r="AV329" s="13" t="s">
        <v>87</v>
      </c>
      <c r="AW329" s="13" t="s">
        <v>34</v>
      </c>
      <c r="AX329" s="13" t="s">
        <v>85</v>
      </c>
      <c r="AY329" s="230" t="s">
        <v>134</v>
      </c>
    </row>
    <row r="330" spans="1:65" s="2" customFormat="1" ht="21.75" customHeight="1">
      <c r="A330" s="33"/>
      <c r="B330" s="34"/>
      <c r="C330" s="202" t="s">
        <v>490</v>
      </c>
      <c r="D330" s="202" t="s">
        <v>137</v>
      </c>
      <c r="E330" s="203" t="s">
        <v>491</v>
      </c>
      <c r="F330" s="204" t="s">
        <v>492</v>
      </c>
      <c r="G330" s="205" t="s">
        <v>217</v>
      </c>
      <c r="H330" s="206">
        <v>2392.6529999999998</v>
      </c>
      <c r="I330" s="207"/>
      <c r="J330" s="208">
        <f>ROUND(I330*H330,2)</f>
        <v>0</v>
      </c>
      <c r="K330" s="204" t="s">
        <v>141</v>
      </c>
      <c r="L330" s="38"/>
      <c r="M330" s="209" t="s">
        <v>1</v>
      </c>
      <c r="N330" s="210" t="s">
        <v>42</v>
      </c>
      <c r="O330" s="70"/>
      <c r="P330" s="211">
        <f>O330*H330</f>
        <v>0</v>
      </c>
      <c r="Q330" s="211">
        <v>0</v>
      </c>
      <c r="R330" s="211">
        <f>Q330*H330</f>
        <v>0</v>
      </c>
      <c r="S330" s="211">
        <v>0</v>
      </c>
      <c r="T330" s="212">
        <f>S330*H330</f>
        <v>0</v>
      </c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R330" s="213" t="s">
        <v>142</v>
      </c>
      <c r="AT330" s="213" t="s">
        <v>137</v>
      </c>
      <c r="AU330" s="213" t="s">
        <v>85</v>
      </c>
      <c r="AY330" s="16" t="s">
        <v>134</v>
      </c>
      <c r="BE330" s="214">
        <f>IF(N330="základní",J330,0)</f>
        <v>0</v>
      </c>
      <c r="BF330" s="214">
        <f>IF(N330="snížená",J330,0)</f>
        <v>0</v>
      </c>
      <c r="BG330" s="214">
        <f>IF(N330="zákl. přenesená",J330,0)</f>
        <v>0</v>
      </c>
      <c r="BH330" s="214">
        <f>IF(N330="sníž. přenesená",J330,0)</f>
        <v>0</v>
      </c>
      <c r="BI330" s="214">
        <f>IF(N330="nulová",J330,0)</f>
        <v>0</v>
      </c>
      <c r="BJ330" s="16" t="s">
        <v>85</v>
      </c>
      <c r="BK330" s="214">
        <f>ROUND(I330*H330,2)</f>
        <v>0</v>
      </c>
      <c r="BL330" s="16" t="s">
        <v>142</v>
      </c>
      <c r="BM330" s="213" t="s">
        <v>493</v>
      </c>
    </row>
    <row r="331" spans="1:65" s="2" customFormat="1" ht="68.25">
      <c r="A331" s="33"/>
      <c r="B331" s="34"/>
      <c r="C331" s="35"/>
      <c r="D331" s="215" t="s">
        <v>144</v>
      </c>
      <c r="E331" s="35"/>
      <c r="F331" s="216" t="s">
        <v>494</v>
      </c>
      <c r="G331" s="35"/>
      <c r="H331" s="35"/>
      <c r="I331" s="114"/>
      <c r="J331" s="35"/>
      <c r="K331" s="35"/>
      <c r="L331" s="38"/>
      <c r="M331" s="217"/>
      <c r="N331" s="218"/>
      <c r="O331" s="70"/>
      <c r="P331" s="70"/>
      <c r="Q331" s="70"/>
      <c r="R331" s="70"/>
      <c r="S331" s="70"/>
      <c r="T331" s="71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T331" s="16" t="s">
        <v>144</v>
      </c>
      <c r="AU331" s="16" t="s">
        <v>85</v>
      </c>
    </row>
    <row r="332" spans="1:65" s="13" customFormat="1">
      <c r="B332" s="220"/>
      <c r="C332" s="221"/>
      <c r="D332" s="215" t="s">
        <v>166</v>
      </c>
      <c r="E332" s="222" t="s">
        <v>1</v>
      </c>
      <c r="F332" s="223" t="s">
        <v>495</v>
      </c>
      <c r="G332" s="221"/>
      <c r="H332" s="224">
        <v>537.65300000000002</v>
      </c>
      <c r="I332" s="225"/>
      <c r="J332" s="221"/>
      <c r="K332" s="221"/>
      <c r="L332" s="226"/>
      <c r="M332" s="227"/>
      <c r="N332" s="228"/>
      <c r="O332" s="228"/>
      <c r="P332" s="228"/>
      <c r="Q332" s="228"/>
      <c r="R332" s="228"/>
      <c r="S332" s="228"/>
      <c r="T332" s="229"/>
      <c r="AT332" s="230" t="s">
        <v>166</v>
      </c>
      <c r="AU332" s="230" t="s">
        <v>85</v>
      </c>
      <c r="AV332" s="13" t="s">
        <v>87</v>
      </c>
      <c r="AW332" s="13" t="s">
        <v>34</v>
      </c>
      <c r="AX332" s="13" t="s">
        <v>77</v>
      </c>
      <c r="AY332" s="230" t="s">
        <v>134</v>
      </c>
    </row>
    <row r="333" spans="1:65" s="13" customFormat="1">
      <c r="B333" s="220"/>
      <c r="C333" s="221"/>
      <c r="D333" s="215" t="s">
        <v>166</v>
      </c>
      <c r="E333" s="222" t="s">
        <v>1</v>
      </c>
      <c r="F333" s="223" t="s">
        <v>496</v>
      </c>
      <c r="G333" s="221"/>
      <c r="H333" s="224">
        <v>408</v>
      </c>
      <c r="I333" s="225"/>
      <c r="J333" s="221"/>
      <c r="K333" s="221"/>
      <c r="L333" s="226"/>
      <c r="M333" s="227"/>
      <c r="N333" s="228"/>
      <c r="O333" s="228"/>
      <c r="P333" s="228"/>
      <c r="Q333" s="228"/>
      <c r="R333" s="228"/>
      <c r="S333" s="228"/>
      <c r="T333" s="229"/>
      <c r="AT333" s="230" t="s">
        <v>166</v>
      </c>
      <c r="AU333" s="230" t="s">
        <v>85</v>
      </c>
      <c r="AV333" s="13" t="s">
        <v>87</v>
      </c>
      <c r="AW333" s="13" t="s">
        <v>34</v>
      </c>
      <c r="AX333" s="13" t="s">
        <v>77</v>
      </c>
      <c r="AY333" s="230" t="s">
        <v>134</v>
      </c>
    </row>
    <row r="334" spans="1:65" s="13" customFormat="1">
      <c r="B334" s="220"/>
      <c r="C334" s="221"/>
      <c r="D334" s="215" t="s">
        <v>166</v>
      </c>
      <c r="E334" s="222" t="s">
        <v>1</v>
      </c>
      <c r="F334" s="223" t="s">
        <v>497</v>
      </c>
      <c r="G334" s="221"/>
      <c r="H334" s="224">
        <v>364</v>
      </c>
      <c r="I334" s="225"/>
      <c r="J334" s="221"/>
      <c r="K334" s="221"/>
      <c r="L334" s="226"/>
      <c r="M334" s="227"/>
      <c r="N334" s="228"/>
      <c r="O334" s="228"/>
      <c r="P334" s="228"/>
      <c r="Q334" s="228"/>
      <c r="R334" s="228"/>
      <c r="S334" s="228"/>
      <c r="T334" s="229"/>
      <c r="AT334" s="230" t="s">
        <v>166</v>
      </c>
      <c r="AU334" s="230" t="s">
        <v>85</v>
      </c>
      <c r="AV334" s="13" t="s">
        <v>87</v>
      </c>
      <c r="AW334" s="13" t="s">
        <v>34</v>
      </c>
      <c r="AX334" s="13" t="s">
        <v>77</v>
      </c>
      <c r="AY334" s="230" t="s">
        <v>134</v>
      </c>
    </row>
    <row r="335" spans="1:65" s="13" customFormat="1">
      <c r="B335" s="220"/>
      <c r="C335" s="221"/>
      <c r="D335" s="215" t="s">
        <v>166</v>
      </c>
      <c r="E335" s="222" t="s">
        <v>1</v>
      </c>
      <c r="F335" s="223" t="s">
        <v>498</v>
      </c>
      <c r="G335" s="221"/>
      <c r="H335" s="224">
        <v>771</v>
      </c>
      <c r="I335" s="225"/>
      <c r="J335" s="221"/>
      <c r="K335" s="221"/>
      <c r="L335" s="226"/>
      <c r="M335" s="227"/>
      <c r="N335" s="228"/>
      <c r="O335" s="228"/>
      <c r="P335" s="228"/>
      <c r="Q335" s="228"/>
      <c r="R335" s="228"/>
      <c r="S335" s="228"/>
      <c r="T335" s="229"/>
      <c r="AT335" s="230" t="s">
        <v>166</v>
      </c>
      <c r="AU335" s="230" t="s">
        <v>85</v>
      </c>
      <c r="AV335" s="13" t="s">
        <v>87</v>
      </c>
      <c r="AW335" s="13" t="s">
        <v>34</v>
      </c>
      <c r="AX335" s="13" t="s">
        <v>77</v>
      </c>
      <c r="AY335" s="230" t="s">
        <v>134</v>
      </c>
    </row>
    <row r="336" spans="1:65" s="13" customFormat="1">
      <c r="B336" s="220"/>
      <c r="C336" s="221"/>
      <c r="D336" s="215" t="s">
        <v>166</v>
      </c>
      <c r="E336" s="222" t="s">
        <v>1</v>
      </c>
      <c r="F336" s="223" t="s">
        <v>499</v>
      </c>
      <c r="G336" s="221"/>
      <c r="H336" s="224">
        <v>312</v>
      </c>
      <c r="I336" s="225"/>
      <c r="J336" s="221"/>
      <c r="K336" s="221"/>
      <c r="L336" s="226"/>
      <c r="M336" s="227"/>
      <c r="N336" s="228"/>
      <c r="O336" s="228"/>
      <c r="P336" s="228"/>
      <c r="Q336" s="228"/>
      <c r="R336" s="228"/>
      <c r="S336" s="228"/>
      <c r="T336" s="229"/>
      <c r="AT336" s="230" t="s">
        <v>166</v>
      </c>
      <c r="AU336" s="230" t="s">
        <v>85</v>
      </c>
      <c r="AV336" s="13" t="s">
        <v>87</v>
      </c>
      <c r="AW336" s="13" t="s">
        <v>34</v>
      </c>
      <c r="AX336" s="13" t="s">
        <v>77</v>
      </c>
      <c r="AY336" s="230" t="s">
        <v>134</v>
      </c>
    </row>
    <row r="337" spans="1:65" s="14" customFormat="1">
      <c r="B337" s="241"/>
      <c r="C337" s="242"/>
      <c r="D337" s="215" t="s">
        <v>166</v>
      </c>
      <c r="E337" s="243" t="s">
        <v>1</v>
      </c>
      <c r="F337" s="244" t="s">
        <v>500</v>
      </c>
      <c r="G337" s="242"/>
      <c r="H337" s="245">
        <v>2392.6530000000002</v>
      </c>
      <c r="I337" s="246"/>
      <c r="J337" s="242"/>
      <c r="K337" s="242"/>
      <c r="L337" s="247"/>
      <c r="M337" s="248"/>
      <c r="N337" s="249"/>
      <c r="O337" s="249"/>
      <c r="P337" s="249"/>
      <c r="Q337" s="249"/>
      <c r="R337" s="249"/>
      <c r="S337" s="249"/>
      <c r="T337" s="250"/>
      <c r="AT337" s="251" t="s">
        <v>166</v>
      </c>
      <c r="AU337" s="251" t="s">
        <v>85</v>
      </c>
      <c r="AV337" s="14" t="s">
        <v>152</v>
      </c>
      <c r="AW337" s="14" t="s">
        <v>34</v>
      </c>
      <c r="AX337" s="14" t="s">
        <v>85</v>
      </c>
      <c r="AY337" s="251" t="s">
        <v>134</v>
      </c>
    </row>
    <row r="338" spans="1:65" s="2" customFormat="1" ht="33" customHeight="1">
      <c r="A338" s="33"/>
      <c r="B338" s="34"/>
      <c r="C338" s="202" t="s">
        <v>501</v>
      </c>
      <c r="D338" s="202" t="s">
        <v>137</v>
      </c>
      <c r="E338" s="203" t="s">
        <v>502</v>
      </c>
      <c r="F338" s="204" t="s">
        <v>503</v>
      </c>
      <c r="G338" s="205" t="s">
        <v>217</v>
      </c>
      <c r="H338" s="206">
        <v>29.634</v>
      </c>
      <c r="I338" s="207"/>
      <c r="J338" s="208">
        <f>ROUND(I338*H338,2)</f>
        <v>0</v>
      </c>
      <c r="K338" s="204" t="s">
        <v>141</v>
      </c>
      <c r="L338" s="38"/>
      <c r="M338" s="209" t="s">
        <v>1</v>
      </c>
      <c r="N338" s="210" t="s">
        <v>42</v>
      </c>
      <c r="O338" s="70"/>
      <c r="P338" s="211">
        <f>O338*H338</f>
        <v>0</v>
      </c>
      <c r="Q338" s="211">
        <v>0</v>
      </c>
      <c r="R338" s="211">
        <f>Q338*H338</f>
        <v>0</v>
      </c>
      <c r="S338" s="211">
        <v>0</v>
      </c>
      <c r="T338" s="212">
        <f>S338*H338</f>
        <v>0</v>
      </c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R338" s="213" t="s">
        <v>142</v>
      </c>
      <c r="AT338" s="213" t="s">
        <v>137</v>
      </c>
      <c r="AU338" s="213" t="s">
        <v>85</v>
      </c>
      <c r="AY338" s="16" t="s">
        <v>134</v>
      </c>
      <c r="BE338" s="214">
        <f>IF(N338="základní",J338,0)</f>
        <v>0</v>
      </c>
      <c r="BF338" s="214">
        <f>IF(N338="snížená",J338,0)</f>
        <v>0</v>
      </c>
      <c r="BG338" s="214">
        <f>IF(N338="zákl. přenesená",J338,0)</f>
        <v>0</v>
      </c>
      <c r="BH338" s="214">
        <f>IF(N338="sníž. přenesená",J338,0)</f>
        <v>0</v>
      </c>
      <c r="BI338" s="214">
        <f>IF(N338="nulová",J338,0)</f>
        <v>0</v>
      </c>
      <c r="BJ338" s="16" t="s">
        <v>85</v>
      </c>
      <c r="BK338" s="214">
        <f>ROUND(I338*H338,2)</f>
        <v>0</v>
      </c>
      <c r="BL338" s="16" t="s">
        <v>142</v>
      </c>
      <c r="BM338" s="213" t="s">
        <v>504</v>
      </c>
    </row>
    <row r="339" spans="1:65" s="2" customFormat="1" ht="68.25">
      <c r="A339" s="33"/>
      <c r="B339" s="34"/>
      <c r="C339" s="35"/>
      <c r="D339" s="215" t="s">
        <v>144</v>
      </c>
      <c r="E339" s="35"/>
      <c r="F339" s="216" t="s">
        <v>505</v>
      </c>
      <c r="G339" s="35"/>
      <c r="H339" s="35"/>
      <c r="I339" s="114"/>
      <c r="J339" s="35"/>
      <c r="K339" s="35"/>
      <c r="L339" s="38"/>
      <c r="M339" s="217"/>
      <c r="N339" s="218"/>
      <c r="O339" s="70"/>
      <c r="P339" s="70"/>
      <c r="Q339" s="70"/>
      <c r="R339" s="70"/>
      <c r="S339" s="70"/>
      <c r="T339" s="71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T339" s="16" t="s">
        <v>144</v>
      </c>
      <c r="AU339" s="16" t="s">
        <v>85</v>
      </c>
    </row>
    <row r="340" spans="1:65" s="13" customFormat="1">
      <c r="B340" s="220"/>
      <c r="C340" s="221"/>
      <c r="D340" s="215" t="s">
        <v>166</v>
      </c>
      <c r="E340" s="222" t="s">
        <v>1</v>
      </c>
      <c r="F340" s="223" t="s">
        <v>506</v>
      </c>
      <c r="G340" s="221"/>
      <c r="H340" s="224">
        <v>29.634</v>
      </c>
      <c r="I340" s="225"/>
      <c r="J340" s="221"/>
      <c r="K340" s="221"/>
      <c r="L340" s="226"/>
      <c r="M340" s="227"/>
      <c r="N340" s="228"/>
      <c r="O340" s="228"/>
      <c r="P340" s="228"/>
      <c r="Q340" s="228"/>
      <c r="R340" s="228"/>
      <c r="S340" s="228"/>
      <c r="T340" s="229"/>
      <c r="AT340" s="230" t="s">
        <v>166</v>
      </c>
      <c r="AU340" s="230" t="s">
        <v>85</v>
      </c>
      <c r="AV340" s="13" t="s">
        <v>87</v>
      </c>
      <c r="AW340" s="13" t="s">
        <v>34</v>
      </c>
      <c r="AX340" s="13" t="s">
        <v>85</v>
      </c>
      <c r="AY340" s="230" t="s">
        <v>134</v>
      </c>
    </row>
    <row r="341" spans="1:65" s="2" customFormat="1" ht="21.75" customHeight="1">
      <c r="A341" s="33"/>
      <c r="B341" s="34"/>
      <c r="C341" s="202" t="s">
        <v>507</v>
      </c>
      <c r="D341" s="202" t="s">
        <v>137</v>
      </c>
      <c r="E341" s="203" t="s">
        <v>508</v>
      </c>
      <c r="F341" s="204" t="s">
        <v>509</v>
      </c>
      <c r="G341" s="205" t="s">
        <v>217</v>
      </c>
      <c r="H341" s="206">
        <v>1185.0329999999999</v>
      </c>
      <c r="I341" s="207"/>
      <c r="J341" s="208">
        <f>ROUND(I341*H341,2)</f>
        <v>0</v>
      </c>
      <c r="K341" s="204" t="s">
        <v>141</v>
      </c>
      <c r="L341" s="38"/>
      <c r="M341" s="209" t="s">
        <v>1</v>
      </c>
      <c r="N341" s="210" t="s">
        <v>42</v>
      </c>
      <c r="O341" s="70"/>
      <c r="P341" s="211">
        <f>O341*H341</f>
        <v>0</v>
      </c>
      <c r="Q341" s="211">
        <v>0</v>
      </c>
      <c r="R341" s="211">
        <f>Q341*H341</f>
        <v>0</v>
      </c>
      <c r="S341" s="211">
        <v>0</v>
      </c>
      <c r="T341" s="212">
        <f>S341*H341</f>
        <v>0</v>
      </c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R341" s="213" t="s">
        <v>142</v>
      </c>
      <c r="AT341" s="213" t="s">
        <v>137</v>
      </c>
      <c r="AU341" s="213" t="s">
        <v>85</v>
      </c>
      <c r="AY341" s="16" t="s">
        <v>134</v>
      </c>
      <c r="BE341" s="214">
        <f>IF(N341="základní",J341,0)</f>
        <v>0</v>
      </c>
      <c r="BF341" s="214">
        <f>IF(N341="snížená",J341,0)</f>
        <v>0</v>
      </c>
      <c r="BG341" s="214">
        <f>IF(N341="zákl. přenesená",J341,0)</f>
        <v>0</v>
      </c>
      <c r="BH341" s="214">
        <f>IF(N341="sníž. přenesená",J341,0)</f>
        <v>0</v>
      </c>
      <c r="BI341" s="214">
        <f>IF(N341="nulová",J341,0)</f>
        <v>0</v>
      </c>
      <c r="BJ341" s="16" t="s">
        <v>85</v>
      </c>
      <c r="BK341" s="214">
        <f>ROUND(I341*H341,2)</f>
        <v>0</v>
      </c>
      <c r="BL341" s="16" t="s">
        <v>142</v>
      </c>
      <c r="BM341" s="213" t="s">
        <v>510</v>
      </c>
    </row>
    <row r="342" spans="1:65" s="2" customFormat="1" ht="68.25">
      <c r="A342" s="33"/>
      <c r="B342" s="34"/>
      <c r="C342" s="35"/>
      <c r="D342" s="215" t="s">
        <v>144</v>
      </c>
      <c r="E342" s="35"/>
      <c r="F342" s="216" t="s">
        <v>511</v>
      </c>
      <c r="G342" s="35"/>
      <c r="H342" s="35"/>
      <c r="I342" s="114"/>
      <c r="J342" s="35"/>
      <c r="K342" s="35"/>
      <c r="L342" s="38"/>
      <c r="M342" s="217"/>
      <c r="N342" s="218"/>
      <c r="O342" s="70"/>
      <c r="P342" s="70"/>
      <c r="Q342" s="70"/>
      <c r="R342" s="70"/>
      <c r="S342" s="70"/>
      <c r="T342" s="71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T342" s="16" t="s">
        <v>144</v>
      </c>
      <c r="AU342" s="16" t="s">
        <v>85</v>
      </c>
    </row>
    <row r="343" spans="1:65" s="13" customFormat="1">
      <c r="B343" s="220"/>
      <c r="C343" s="221"/>
      <c r="D343" s="215" t="s">
        <v>166</v>
      </c>
      <c r="E343" s="222" t="s">
        <v>1</v>
      </c>
      <c r="F343" s="223" t="s">
        <v>512</v>
      </c>
      <c r="G343" s="221"/>
      <c r="H343" s="224">
        <v>695.95299999999997</v>
      </c>
      <c r="I343" s="225"/>
      <c r="J343" s="221"/>
      <c r="K343" s="221"/>
      <c r="L343" s="226"/>
      <c r="M343" s="227"/>
      <c r="N343" s="228"/>
      <c r="O343" s="228"/>
      <c r="P343" s="228"/>
      <c r="Q343" s="228"/>
      <c r="R343" s="228"/>
      <c r="S343" s="228"/>
      <c r="T343" s="229"/>
      <c r="AT343" s="230" t="s">
        <v>166</v>
      </c>
      <c r="AU343" s="230" t="s">
        <v>85</v>
      </c>
      <c r="AV343" s="13" t="s">
        <v>87</v>
      </c>
      <c r="AW343" s="13" t="s">
        <v>34</v>
      </c>
      <c r="AX343" s="13" t="s">
        <v>77</v>
      </c>
      <c r="AY343" s="230" t="s">
        <v>134</v>
      </c>
    </row>
    <row r="344" spans="1:65" s="13" customFormat="1">
      <c r="B344" s="220"/>
      <c r="C344" s="221"/>
      <c r="D344" s="215" t="s">
        <v>166</v>
      </c>
      <c r="E344" s="222" t="s">
        <v>1</v>
      </c>
      <c r="F344" s="223" t="s">
        <v>513</v>
      </c>
      <c r="G344" s="221"/>
      <c r="H344" s="224">
        <v>489.08</v>
      </c>
      <c r="I344" s="225"/>
      <c r="J344" s="221"/>
      <c r="K344" s="221"/>
      <c r="L344" s="226"/>
      <c r="M344" s="227"/>
      <c r="N344" s="228"/>
      <c r="O344" s="228"/>
      <c r="P344" s="228"/>
      <c r="Q344" s="228"/>
      <c r="R344" s="228"/>
      <c r="S344" s="228"/>
      <c r="T344" s="229"/>
      <c r="AT344" s="230" t="s">
        <v>166</v>
      </c>
      <c r="AU344" s="230" t="s">
        <v>85</v>
      </c>
      <c r="AV344" s="13" t="s">
        <v>87</v>
      </c>
      <c r="AW344" s="13" t="s">
        <v>34</v>
      </c>
      <c r="AX344" s="13" t="s">
        <v>77</v>
      </c>
      <c r="AY344" s="230" t="s">
        <v>134</v>
      </c>
    </row>
    <row r="345" spans="1:65" s="14" customFormat="1">
      <c r="B345" s="241"/>
      <c r="C345" s="242"/>
      <c r="D345" s="215" t="s">
        <v>166</v>
      </c>
      <c r="E345" s="243" t="s">
        <v>1</v>
      </c>
      <c r="F345" s="244" t="s">
        <v>500</v>
      </c>
      <c r="G345" s="242"/>
      <c r="H345" s="245">
        <v>1185.0329999999999</v>
      </c>
      <c r="I345" s="246"/>
      <c r="J345" s="242"/>
      <c r="K345" s="242"/>
      <c r="L345" s="247"/>
      <c r="M345" s="248"/>
      <c r="N345" s="249"/>
      <c r="O345" s="249"/>
      <c r="P345" s="249"/>
      <c r="Q345" s="249"/>
      <c r="R345" s="249"/>
      <c r="S345" s="249"/>
      <c r="T345" s="250"/>
      <c r="AT345" s="251" t="s">
        <v>166</v>
      </c>
      <c r="AU345" s="251" t="s">
        <v>85</v>
      </c>
      <c r="AV345" s="14" t="s">
        <v>152</v>
      </c>
      <c r="AW345" s="14" t="s">
        <v>34</v>
      </c>
      <c r="AX345" s="14" t="s">
        <v>85</v>
      </c>
      <c r="AY345" s="251" t="s">
        <v>134</v>
      </c>
    </row>
    <row r="346" spans="1:65" s="2" customFormat="1" ht="21.75" customHeight="1">
      <c r="A346" s="33"/>
      <c r="B346" s="34"/>
      <c r="C346" s="202" t="s">
        <v>514</v>
      </c>
      <c r="D346" s="202" t="s">
        <v>137</v>
      </c>
      <c r="E346" s="203" t="s">
        <v>515</v>
      </c>
      <c r="F346" s="204" t="s">
        <v>516</v>
      </c>
      <c r="G346" s="205" t="s">
        <v>217</v>
      </c>
      <c r="H346" s="206">
        <v>17.46</v>
      </c>
      <c r="I346" s="207"/>
      <c r="J346" s="208">
        <f>ROUND(I346*H346,2)</f>
        <v>0</v>
      </c>
      <c r="K346" s="204" t="s">
        <v>141</v>
      </c>
      <c r="L346" s="38"/>
      <c r="M346" s="209" t="s">
        <v>1</v>
      </c>
      <c r="N346" s="210" t="s">
        <v>42</v>
      </c>
      <c r="O346" s="70"/>
      <c r="P346" s="211">
        <f>O346*H346</f>
        <v>0</v>
      </c>
      <c r="Q346" s="211">
        <v>0</v>
      </c>
      <c r="R346" s="211">
        <f>Q346*H346</f>
        <v>0</v>
      </c>
      <c r="S346" s="211">
        <v>0</v>
      </c>
      <c r="T346" s="212">
        <f>S346*H346</f>
        <v>0</v>
      </c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R346" s="213" t="s">
        <v>142</v>
      </c>
      <c r="AT346" s="213" t="s">
        <v>137</v>
      </c>
      <c r="AU346" s="213" t="s">
        <v>85</v>
      </c>
      <c r="AY346" s="16" t="s">
        <v>134</v>
      </c>
      <c r="BE346" s="214">
        <f>IF(N346="základní",J346,0)</f>
        <v>0</v>
      </c>
      <c r="BF346" s="214">
        <f>IF(N346="snížená",J346,0)</f>
        <v>0</v>
      </c>
      <c r="BG346" s="214">
        <f>IF(N346="zákl. přenesená",J346,0)</f>
        <v>0</v>
      </c>
      <c r="BH346" s="214">
        <f>IF(N346="sníž. přenesená",J346,0)</f>
        <v>0</v>
      </c>
      <c r="BI346" s="214">
        <f>IF(N346="nulová",J346,0)</f>
        <v>0</v>
      </c>
      <c r="BJ346" s="16" t="s">
        <v>85</v>
      </c>
      <c r="BK346" s="214">
        <f>ROUND(I346*H346,2)</f>
        <v>0</v>
      </c>
      <c r="BL346" s="16" t="s">
        <v>142</v>
      </c>
      <c r="BM346" s="213" t="s">
        <v>517</v>
      </c>
    </row>
    <row r="347" spans="1:65" s="2" customFormat="1" ht="68.25">
      <c r="A347" s="33"/>
      <c r="B347" s="34"/>
      <c r="C347" s="35"/>
      <c r="D347" s="215" t="s">
        <v>144</v>
      </c>
      <c r="E347" s="35"/>
      <c r="F347" s="216" t="s">
        <v>518</v>
      </c>
      <c r="G347" s="35"/>
      <c r="H347" s="35"/>
      <c r="I347" s="114"/>
      <c r="J347" s="35"/>
      <c r="K347" s="35"/>
      <c r="L347" s="38"/>
      <c r="M347" s="217"/>
      <c r="N347" s="218"/>
      <c r="O347" s="70"/>
      <c r="P347" s="70"/>
      <c r="Q347" s="70"/>
      <c r="R347" s="70"/>
      <c r="S347" s="70"/>
      <c r="T347" s="71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T347" s="16" t="s">
        <v>144</v>
      </c>
      <c r="AU347" s="16" t="s">
        <v>85</v>
      </c>
    </row>
    <row r="348" spans="1:65" s="13" customFormat="1">
      <c r="B348" s="220"/>
      <c r="C348" s="221"/>
      <c r="D348" s="215" t="s">
        <v>166</v>
      </c>
      <c r="E348" s="222" t="s">
        <v>1</v>
      </c>
      <c r="F348" s="223" t="s">
        <v>519</v>
      </c>
      <c r="G348" s="221"/>
      <c r="H348" s="224">
        <v>17.46</v>
      </c>
      <c r="I348" s="225"/>
      <c r="J348" s="221"/>
      <c r="K348" s="221"/>
      <c r="L348" s="226"/>
      <c r="M348" s="227"/>
      <c r="N348" s="228"/>
      <c r="O348" s="228"/>
      <c r="P348" s="228"/>
      <c r="Q348" s="228"/>
      <c r="R348" s="228"/>
      <c r="S348" s="228"/>
      <c r="T348" s="229"/>
      <c r="AT348" s="230" t="s">
        <v>166</v>
      </c>
      <c r="AU348" s="230" t="s">
        <v>85</v>
      </c>
      <c r="AV348" s="13" t="s">
        <v>87</v>
      </c>
      <c r="AW348" s="13" t="s">
        <v>34</v>
      </c>
      <c r="AX348" s="13" t="s">
        <v>85</v>
      </c>
      <c r="AY348" s="230" t="s">
        <v>134</v>
      </c>
    </row>
    <row r="349" spans="1:65" s="2" customFormat="1" ht="21.75" customHeight="1">
      <c r="A349" s="33"/>
      <c r="B349" s="34"/>
      <c r="C349" s="202" t="s">
        <v>520</v>
      </c>
      <c r="D349" s="202" t="s">
        <v>137</v>
      </c>
      <c r="E349" s="203" t="s">
        <v>521</v>
      </c>
      <c r="F349" s="204" t="s">
        <v>522</v>
      </c>
      <c r="G349" s="205" t="s">
        <v>217</v>
      </c>
      <c r="H349" s="206">
        <v>12.083</v>
      </c>
      <c r="I349" s="207"/>
      <c r="J349" s="208">
        <f>ROUND(I349*H349,2)</f>
        <v>0</v>
      </c>
      <c r="K349" s="204" t="s">
        <v>141</v>
      </c>
      <c r="L349" s="38"/>
      <c r="M349" s="209" t="s">
        <v>1</v>
      </c>
      <c r="N349" s="210" t="s">
        <v>42</v>
      </c>
      <c r="O349" s="70"/>
      <c r="P349" s="211">
        <f>O349*H349</f>
        <v>0</v>
      </c>
      <c r="Q349" s="211">
        <v>0</v>
      </c>
      <c r="R349" s="211">
        <f>Q349*H349</f>
        <v>0</v>
      </c>
      <c r="S349" s="211">
        <v>0</v>
      </c>
      <c r="T349" s="212">
        <f>S349*H349</f>
        <v>0</v>
      </c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R349" s="213" t="s">
        <v>152</v>
      </c>
      <c r="AT349" s="213" t="s">
        <v>137</v>
      </c>
      <c r="AU349" s="213" t="s">
        <v>85</v>
      </c>
      <c r="AY349" s="16" t="s">
        <v>134</v>
      </c>
      <c r="BE349" s="214">
        <f>IF(N349="základní",J349,0)</f>
        <v>0</v>
      </c>
      <c r="BF349" s="214">
        <f>IF(N349="snížená",J349,0)</f>
        <v>0</v>
      </c>
      <c r="BG349" s="214">
        <f>IF(N349="zákl. přenesená",J349,0)</f>
        <v>0</v>
      </c>
      <c r="BH349" s="214">
        <f>IF(N349="sníž. přenesená",J349,0)</f>
        <v>0</v>
      </c>
      <c r="BI349" s="214">
        <f>IF(N349="nulová",J349,0)</f>
        <v>0</v>
      </c>
      <c r="BJ349" s="16" t="s">
        <v>85</v>
      </c>
      <c r="BK349" s="214">
        <f>ROUND(I349*H349,2)</f>
        <v>0</v>
      </c>
      <c r="BL349" s="16" t="s">
        <v>152</v>
      </c>
      <c r="BM349" s="213" t="s">
        <v>523</v>
      </c>
    </row>
    <row r="350" spans="1:65" s="2" customFormat="1" ht="68.25">
      <c r="A350" s="33"/>
      <c r="B350" s="34"/>
      <c r="C350" s="35"/>
      <c r="D350" s="215" t="s">
        <v>144</v>
      </c>
      <c r="E350" s="35"/>
      <c r="F350" s="216" t="s">
        <v>524</v>
      </c>
      <c r="G350" s="35"/>
      <c r="H350" s="35"/>
      <c r="I350" s="114"/>
      <c r="J350" s="35"/>
      <c r="K350" s="35"/>
      <c r="L350" s="38"/>
      <c r="M350" s="217"/>
      <c r="N350" s="218"/>
      <c r="O350" s="70"/>
      <c r="P350" s="70"/>
      <c r="Q350" s="70"/>
      <c r="R350" s="70"/>
      <c r="S350" s="70"/>
      <c r="T350" s="71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T350" s="16" t="s">
        <v>144</v>
      </c>
      <c r="AU350" s="16" t="s">
        <v>85</v>
      </c>
    </row>
    <row r="351" spans="1:65" s="13" customFormat="1">
      <c r="B351" s="220"/>
      <c r="C351" s="221"/>
      <c r="D351" s="215" t="s">
        <v>166</v>
      </c>
      <c r="E351" s="222" t="s">
        <v>1</v>
      </c>
      <c r="F351" s="223" t="s">
        <v>525</v>
      </c>
      <c r="G351" s="221"/>
      <c r="H351" s="224">
        <v>12.083</v>
      </c>
      <c r="I351" s="225"/>
      <c r="J351" s="221"/>
      <c r="K351" s="221"/>
      <c r="L351" s="226"/>
      <c r="M351" s="227"/>
      <c r="N351" s="228"/>
      <c r="O351" s="228"/>
      <c r="P351" s="228"/>
      <c r="Q351" s="228"/>
      <c r="R351" s="228"/>
      <c r="S351" s="228"/>
      <c r="T351" s="229"/>
      <c r="AT351" s="230" t="s">
        <v>166</v>
      </c>
      <c r="AU351" s="230" t="s">
        <v>85</v>
      </c>
      <c r="AV351" s="13" t="s">
        <v>87</v>
      </c>
      <c r="AW351" s="13" t="s">
        <v>34</v>
      </c>
      <c r="AX351" s="13" t="s">
        <v>85</v>
      </c>
      <c r="AY351" s="230" t="s">
        <v>134</v>
      </c>
    </row>
    <row r="352" spans="1:65" s="2" customFormat="1" ht="21.75" customHeight="1">
      <c r="A352" s="33"/>
      <c r="B352" s="34"/>
      <c r="C352" s="202" t="s">
        <v>526</v>
      </c>
      <c r="D352" s="202" t="s">
        <v>137</v>
      </c>
      <c r="E352" s="203" t="s">
        <v>527</v>
      </c>
      <c r="F352" s="204" t="s">
        <v>528</v>
      </c>
      <c r="G352" s="205" t="s">
        <v>140</v>
      </c>
      <c r="H352" s="206">
        <v>7</v>
      </c>
      <c r="I352" s="207"/>
      <c r="J352" s="208">
        <f>ROUND(I352*H352,2)</f>
        <v>0</v>
      </c>
      <c r="K352" s="204" t="s">
        <v>141</v>
      </c>
      <c r="L352" s="38"/>
      <c r="M352" s="209" t="s">
        <v>1</v>
      </c>
      <c r="N352" s="210" t="s">
        <v>42</v>
      </c>
      <c r="O352" s="70"/>
      <c r="P352" s="211">
        <f>O352*H352</f>
        <v>0</v>
      </c>
      <c r="Q352" s="211">
        <v>0</v>
      </c>
      <c r="R352" s="211">
        <f>Q352*H352</f>
        <v>0</v>
      </c>
      <c r="S352" s="211">
        <v>0</v>
      </c>
      <c r="T352" s="212">
        <f>S352*H352</f>
        <v>0</v>
      </c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R352" s="213" t="s">
        <v>152</v>
      </c>
      <c r="AT352" s="213" t="s">
        <v>137</v>
      </c>
      <c r="AU352" s="213" t="s">
        <v>85</v>
      </c>
      <c r="AY352" s="16" t="s">
        <v>134</v>
      </c>
      <c r="BE352" s="214">
        <f>IF(N352="základní",J352,0)</f>
        <v>0</v>
      </c>
      <c r="BF352" s="214">
        <f>IF(N352="snížená",J352,0)</f>
        <v>0</v>
      </c>
      <c r="BG352" s="214">
        <f>IF(N352="zákl. přenesená",J352,0)</f>
        <v>0</v>
      </c>
      <c r="BH352" s="214">
        <f>IF(N352="sníž. přenesená",J352,0)</f>
        <v>0</v>
      </c>
      <c r="BI352" s="214">
        <f>IF(N352="nulová",J352,0)</f>
        <v>0</v>
      </c>
      <c r="BJ352" s="16" t="s">
        <v>85</v>
      </c>
      <c r="BK352" s="214">
        <f>ROUND(I352*H352,2)</f>
        <v>0</v>
      </c>
      <c r="BL352" s="16" t="s">
        <v>152</v>
      </c>
      <c r="BM352" s="213" t="s">
        <v>529</v>
      </c>
    </row>
    <row r="353" spans="1:51" s="2" customFormat="1" ht="29.25">
      <c r="A353" s="33"/>
      <c r="B353" s="34"/>
      <c r="C353" s="35"/>
      <c r="D353" s="215" t="s">
        <v>144</v>
      </c>
      <c r="E353" s="35"/>
      <c r="F353" s="216" t="s">
        <v>530</v>
      </c>
      <c r="G353" s="35"/>
      <c r="H353" s="35"/>
      <c r="I353" s="114"/>
      <c r="J353" s="35"/>
      <c r="K353" s="35"/>
      <c r="L353" s="38"/>
      <c r="M353" s="217"/>
      <c r="N353" s="218"/>
      <c r="O353" s="70"/>
      <c r="P353" s="70"/>
      <c r="Q353" s="70"/>
      <c r="R353" s="70"/>
      <c r="S353" s="70"/>
      <c r="T353" s="71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T353" s="16" t="s">
        <v>144</v>
      </c>
      <c r="AU353" s="16" t="s">
        <v>85</v>
      </c>
    </row>
    <row r="354" spans="1:51" s="13" customFormat="1">
      <c r="B354" s="220"/>
      <c r="C354" s="221"/>
      <c r="D354" s="215" t="s">
        <v>166</v>
      </c>
      <c r="E354" s="222" t="s">
        <v>1</v>
      </c>
      <c r="F354" s="223" t="s">
        <v>531</v>
      </c>
      <c r="G354" s="221"/>
      <c r="H354" s="224">
        <v>7</v>
      </c>
      <c r="I354" s="225"/>
      <c r="J354" s="221"/>
      <c r="K354" s="221"/>
      <c r="L354" s="226"/>
      <c r="M354" s="252"/>
      <c r="N354" s="253"/>
      <c r="O354" s="253"/>
      <c r="P354" s="253"/>
      <c r="Q354" s="253"/>
      <c r="R354" s="253"/>
      <c r="S354" s="253"/>
      <c r="T354" s="254"/>
      <c r="AT354" s="230" t="s">
        <v>166</v>
      </c>
      <c r="AU354" s="230" t="s">
        <v>85</v>
      </c>
      <c r="AV354" s="13" t="s">
        <v>87</v>
      </c>
      <c r="AW354" s="13" t="s">
        <v>34</v>
      </c>
      <c r="AX354" s="13" t="s">
        <v>85</v>
      </c>
      <c r="AY354" s="230" t="s">
        <v>134</v>
      </c>
    </row>
    <row r="355" spans="1:51" s="2" customFormat="1" ht="6.95" customHeight="1">
      <c r="A355" s="33"/>
      <c r="B355" s="53"/>
      <c r="C355" s="54"/>
      <c r="D355" s="54"/>
      <c r="E355" s="54"/>
      <c r="F355" s="54"/>
      <c r="G355" s="54"/>
      <c r="H355" s="54"/>
      <c r="I355" s="151"/>
      <c r="J355" s="54"/>
      <c r="K355" s="54"/>
      <c r="L355" s="38"/>
      <c r="M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</row>
  </sheetData>
  <sheetProtection algorithmName="SHA-512" hashValue="imAxe6C+0Iu7vYV5PT/XUtEmFR9Wehqih7S6o628K1Xh80kq5YpSIGCnaT/IaSpshfqbyE+xkdaxNeEK5HoZAQ==" saltValue="E7qByQLqayiFRbz/Y5FCpSq72ika89MXNTVjqLDS31BRCK1bmWcEq1mIfVQSfkwwkY8yBo2iyWWayt7HuL+1kw==" spinCount="100000" sheet="1" objects="1" scenarios="1" formatColumns="0" formatRows="0" autoFilter="0"/>
  <autoFilter ref="C118:K35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90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532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ROUND((SUM(BE119:BE226)),  2)</f>
        <v>0</v>
      </c>
      <c r="G33" s="33"/>
      <c r="H33" s="33"/>
      <c r="I33" s="130">
        <v>0.21</v>
      </c>
      <c r="J33" s="129">
        <f>ROUND(((SUM(BE119:BE226))*I33),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ROUND((SUM(BF119:BF226)),  2)</f>
        <v>0</v>
      </c>
      <c r="G34" s="33"/>
      <c r="H34" s="33"/>
      <c r="I34" s="130">
        <v>0.15</v>
      </c>
      <c r="J34" s="129">
        <f>ROUND(((SUM(BF119:BF226))*I34),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ROUND((SUM(BG119:BG226)),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ROUND((SUM(BH119:BH226)),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ROUND((SUM(BI119:BI226)),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02 - Výměna výhybkových pražců ve výhybce S49 1-9-300, T10.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J203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02 - Výměna výhybkových pražců ve výhybce S49 1-9-300, T10.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P120+P203</f>
        <v>0</v>
      </c>
      <c r="Q119" s="78"/>
      <c r="R119" s="183">
        <f>R120+R203</f>
        <v>46.918140000000008</v>
      </c>
      <c r="S119" s="78"/>
      <c r="T119" s="184">
        <f>T120+T203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BK120+BK203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46.918140000000008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SUM(P122:P202)</f>
        <v>0</v>
      </c>
      <c r="Q121" s="194"/>
      <c r="R121" s="195">
        <f>SUM(R122:R202)</f>
        <v>46.918140000000008</v>
      </c>
      <c r="S121" s="194"/>
      <c r="T121" s="196">
        <f>SUM(T122:T202)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SUM(BK122:BK202)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533</v>
      </c>
      <c r="F122" s="204" t="s">
        <v>534</v>
      </c>
      <c r="G122" s="205" t="s">
        <v>140</v>
      </c>
      <c r="H122" s="206">
        <v>93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535</v>
      </c>
    </row>
    <row r="123" spans="1:65" s="2" customFormat="1" ht="58.5">
      <c r="A123" s="33"/>
      <c r="B123" s="34"/>
      <c r="C123" s="35"/>
      <c r="D123" s="215" t="s">
        <v>144</v>
      </c>
      <c r="E123" s="35"/>
      <c r="F123" s="216" t="s">
        <v>536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9.5">
      <c r="A124" s="33"/>
      <c r="B124" s="34"/>
      <c r="C124" s="35"/>
      <c r="D124" s="215" t="s">
        <v>155</v>
      </c>
      <c r="E124" s="35"/>
      <c r="F124" s="219" t="s">
        <v>156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155</v>
      </c>
      <c r="AU124" s="16" t="s">
        <v>87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537</v>
      </c>
      <c r="G125" s="221"/>
      <c r="H125" s="224">
        <v>93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87</v>
      </c>
      <c r="D126" s="202" t="s">
        <v>137</v>
      </c>
      <c r="E126" s="203" t="s">
        <v>538</v>
      </c>
      <c r="F126" s="204" t="s">
        <v>539</v>
      </c>
      <c r="G126" s="205" t="s">
        <v>140</v>
      </c>
      <c r="H126" s="206">
        <v>66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540</v>
      </c>
    </row>
    <row r="127" spans="1:65" s="2" customFormat="1" ht="58.5">
      <c r="A127" s="33"/>
      <c r="B127" s="34"/>
      <c r="C127" s="35"/>
      <c r="D127" s="215" t="s">
        <v>144</v>
      </c>
      <c r="E127" s="35"/>
      <c r="F127" s="216" t="s">
        <v>541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13" customFormat="1">
      <c r="B129" s="220"/>
      <c r="C129" s="221"/>
      <c r="D129" s="215" t="s">
        <v>166</v>
      </c>
      <c r="E129" s="222" t="s">
        <v>1</v>
      </c>
      <c r="F129" s="223" t="s">
        <v>542</v>
      </c>
      <c r="G129" s="221"/>
      <c r="H129" s="224">
        <v>66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134</v>
      </c>
    </row>
    <row r="130" spans="1:65" s="2" customFormat="1" ht="21.75" customHeight="1">
      <c r="A130" s="33"/>
      <c r="B130" s="34"/>
      <c r="C130" s="202" t="s">
        <v>149</v>
      </c>
      <c r="D130" s="202" t="s">
        <v>137</v>
      </c>
      <c r="E130" s="203" t="s">
        <v>543</v>
      </c>
      <c r="F130" s="204" t="s">
        <v>544</v>
      </c>
      <c r="G130" s="205" t="s">
        <v>140</v>
      </c>
      <c r="H130" s="206">
        <v>36</v>
      </c>
      <c r="I130" s="207"/>
      <c r="J130" s="208">
        <f>ROUND(I130*H130,2)</f>
        <v>0</v>
      </c>
      <c r="K130" s="204" t="s">
        <v>141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137</v>
      </c>
      <c r="AU130" s="213" t="s">
        <v>87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545</v>
      </c>
    </row>
    <row r="131" spans="1:65" s="2" customFormat="1" ht="58.5">
      <c r="A131" s="33"/>
      <c r="B131" s="34"/>
      <c r="C131" s="35"/>
      <c r="D131" s="215" t="s">
        <v>144</v>
      </c>
      <c r="E131" s="35"/>
      <c r="F131" s="216" t="s">
        <v>546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5">
      <c r="A132" s="33"/>
      <c r="B132" s="34"/>
      <c r="C132" s="35"/>
      <c r="D132" s="215" t="s">
        <v>155</v>
      </c>
      <c r="E132" s="35"/>
      <c r="F132" s="219" t="s">
        <v>156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547</v>
      </c>
      <c r="G133" s="221"/>
      <c r="H133" s="224">
        <v>36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152</v>
      </c>
      <c r="D134" s="202" t="s">
        <v>137</v>
      </c>
      <c r="E134" s="203" t="s">
        <v>255</v>
      </c>
      <c r="F134" s="204" t="s">
        <v>256</v>
      </c>
      <c r="G134" s="205" t="s">
        <v>257</v>
      </c>
      <c r="H134" s="206">
        <v>330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548</v>
      </c>
    </row>
    <row r="135" spans="1:65" s="2" customFormat="1" ht="39">
      <c r="A135" s="33"/>
      <c r="B135" s="34"/>
      <c r="C135" s="35"/>
      <c r="D135" s="215" t="s">
        <v>144</v>
      </c>
      <c r="E135" s="35"/>
      <c r="F135" s="216" t="s">
        <v>259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9.5">
      <c r="A136" s="33"/>
      <c r="B136" s="34"/>
      <c r="C136" s="35"/>
      <c r="D136" s="215" t="s">
        <v>155</v>
      </c>
      <c r="E136" s="35"/>
      <c r="F136" s="219" t="s">
        <v>260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155</v>
      </c>
      <c r="AU136" s="16" t="s">
        <v>87</v>
      </c>
    </row>
    <row r="137" spans="1:65" s="13" customFormat="1">
      <c r="B137" s="220"/>
      <c r="C137" s="221"/>
      <c r="D137" s="215" t="s">
        <v>166</v>
      </c>
      <c r="E137" s="222" t="s">
        <v>1</v>
      </c>
      <c r="F137" s="223" t="s">
        <v>549</v>
      </c>
      <c r="G137" s="221"/>
      <c r="H137" s="224">
        <v>330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166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134</v>
      </c>
    </row>
    <row r="138" spans="1:65" s="2" customFormat="1" ht="21.75" customHeight="1">
      <c r="A138" s="33"/>
      <c r="B138" s="34"/>
      <c r="C138" s="202" t="s">
        <v>135</v>
      </c>
      <c r="D138" s="202" t="s">
        <v>137</v>
      </c>
      <c r="E138" s="203" t="s">
        <v>405</v>
      </c>
      <c r="F138" s="204" t="s">
        <v>406</v>
      </c>
      <c r="G138" s="205" t="s">
        <v>163</v>
      </c>
      <c r="H138" s="206">
        <v>6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550</v>
      </c>
    </row>
    <row r="139" spans="1:65" s="2" customFormat="1" ht="29.25">
      <c r="A139" s="33"/>
      <c r="B139" s="34"/>
      <c r="C139" s="35"/>
      <c r="D139" s="215" t="s">
        <v>144</v>
      </c>
      <c r="E139" s="35"/>
      <c r="F139" s="216" t="s">
        <v>408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13" customFormat="1">
      <c r="B140" s="220"/>
      <c r="C140" s="221"/>
      <c r="D140" s="215" t="s">
        <v>166</v>
      </c>
      <c r="E140" s="222" t="s">
        <v>1</v>
      </c>
      <c r="F140" s="223" t="s">
        <v>551</v>
      </c>
      <c r="G140" s="221"/>
      <c r="H140" s="224">
        <v>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134</v>
      </c>
    </row>
    <row r="141" spans="1:65" s="2" customFormat="1" ht="21.75" customHeight="1">
      <c r="A141" s="33"/>
      <c r="B141" s="34"/>
      <c r="C141" s="202" t="s">
        <v>168</v>
      </c>
      <c r="D141" s="202" t="s">
        <v>137</v>
      </c>
      <c r="E141" s="203" t="s">
        <v>298</v>
      </c>
      <c r="F141" s="204" t="s">
        <v>299</v>
      </c>
      <c r="G141" s="205" t="s">
        <v>241</v>
      </c>
      <c r="H141" s="206">
        <v>0.18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552</v>
      </c>
    </row>
    <row r="142" spans="1:65" s="2" customFormat="1" ht="19.5">
      <c r="A142" s="33"/>
      <c r="B142" s="34"/>
      <c r="C142" s="35"/>
      <c r="D142" s="215" t="s">
        <v>144</v>
      </c>
      <c r="E142" s="35"/>
      <c r="F142" s="216" t="s">
        <v>301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9.5">
      <c r="A143" s="33"/>
      <c r="B143" s="34"/>
      <c r="C143" s="35"/>
      <c r="D143" s="215" t="s">
        <v>155</v>
      </c>
      <c r="E143" s="35"/>
      <c r="F143" s="219" t="s">
        <v>249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155</v>
      </c>
      <c r="AU143" s="16" t="s">
        <v>87</v>
      </c>
    </row>
    <row r="144" spans="1:65" s="13" customFormat="1">
      <c r="B144" s="220"/>
      <c r="C144" s="221"/>
      <c r="D144" s="215" t="s">
        <v>166</v>
      </c>
      <c r="E144" s="222" t="s">
        <v>1</v>
      </c>
      <c r="F144" s="223" t="s">
        <v>553</v>
      </c>
      <c r="G144" s="221"/>
      <c r="H144" s="224">
        <v>0.18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166</v>
      </c>
      <c r="AU144" s="230" t="s">
        <v>87</v>
      </c>
      <c r="AV144" s="13" t="s">
        <v>87</v>
      </c>
      <c r="AW144" s="13" t="s">
        <v>34</v>
      </c>
      <c r="AX144" s="13" t="s">
        <v>85</v>
      </c>
      <c r="AY144" s="230" t="s">
        <v>134</v>
      </c>
    </row>
    <row r="145" spans="1:65" s="2" customFormat="1" ht="21.75" customHeight="1">
      <c r="A145" s="33"/>
      <c r="B145" s="34"/>
      <c r="C145" s="202" t="s">
        <v>173</v>
      </c>
      <c r="D145" s="202" t="s">
        <v>137</v>
      </c>
      <c r="E145" s="203" t="s">
        <v>303</v>
      </c>
      <c r="F145" s="204" t="s">
        <v>304</v>
      </c>
      <c r="G145" s="205" t="s">
        <v>257</v>
      </c>
      <c r="H145" s="206">
        <v>149.55000000000001</v>
      </c>
      <c r="I145" s="207"/>
      <c r="J145" s="208">
        <f>ROUND(I145*H145,2)</f>
        <v>0</v>
      </c>
      <c r="K145" s="204" t="s">
        <v>141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137</v>
      </c>
      <c r="AU145" s="213" t="s">
        <v>87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554</v>
      </c>
    </row>
    <row r="146" spans="1:65" s="2" customFormat="1" ht="19.5">
      <c r="A146" s="33"/>
      <c r="B146" s="34"/>
      <c r="C146" s="35"/>
      <c r="D146" s="215" t="s">
        <v>144</v>
      </c>
      <c r="E146" s="35"/>
      <c r="F146" s="216" t="s">
        <v>306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9.5">
      <c r="A147" s="33"/>
      <c r="B147" s="34"/>
      <c r="C147" s="35"/>
      <c r="D147" s="215" t="s">
        <v>155</v>
      </c>
      <c r="E147" s="35"/>
      <c r="F147" s="219" t="s">
        <v>260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155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555</v>
      </c>
      <c r="G148" s="221"/>
      <c r="H148" s="224">
        <v>149.55000000000001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2" customFormat="1" ht="21.75" customHeight="1">
      <c r="A149" s="33"/>
      <c r="B149" s="34"/>
      <c r="C149" s="202" t="s">
        <v>178</v>
      </c>
      <c r="D149" s="202" t="s">
        <v>137</v>
      </c>
      <c r="E149" s="203" t="s">
        <v>556</v>
      </c>
      <c r="F149" s="204" t="s">
        <v>557</v>
      </c>
      <c r="G149" s="205" t="s">
        <v>257</v>
      </c>
      <c r="H149" s="206">
        <v>149.55000000000001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558</v>
      </c>
    </row>
    <row r="150" spans="1:65" s="2" customFormat="1" ht="19.5">
      <c r="A150" s="33"/>
      <c r="B150" s="34"/>
      <c r="C150" s="35"/>
      <c r="D150" s="215" t="s">
        <v>144</v>
      </c>
      <c r="E150" s="35"/>
      <c r="F150" s="216" t="s">
        <v>559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13" customFormat="1">
      <c r="B151" s="220"/>
      <c r="C151" s="221"/>
      <c r="D151" s="215" t="s">
        <v>166</v>
      </c>
      <c r="E151" s="222" t="s">
        <v>1</v>
      </c>
      <c r="F151" s="223" t="s">
        <v>555</v>
      </c>
      <c r="G151" s="221"/>
      <c r="H151" s="224">
        <v>149.55000000000001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166</v>
      </c>
      <c r="AU151" s="230" t="s">
        <v>87</v>
      </c>
      <c r="AV151" s="13" t="s">
        <v>87</v>
      </c>
      <c r="AW151" s="13" t="s">
        <v>34</v>
      </c>
      <c r="AX151" s="13" t="s">
        <v>85</v>
      </c>
      <c r="AY151" s="230" t="s">
        <v>134</v>
      </c>
    </row>
    <row r="152" spans="1:65" s="2" customFormat="1" ht="21.75" customHeight="1">
      <c r="A152" s="33"/>
      <c r="B152" s="34"/>
      <c r="C152" s="202" t="s">
        <v>184</v>
      </c>
      <c r="D152" s="202" t="s">
        <v>137</v>
      </c>
      <c r="E152" s="203" t="s">
        <v>560</v>
      </c>
      <c r="F152" s="204" t="s">
        <v>561</v>
      </c>
      <c r="G152" s="205" t="s">
        <v>140</v>
      </c>
      <c r="H152" s="206">
        <v>60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562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563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13" customFormat="1">
      <c r="B154" s="220"/>
      <c r="C154" s="221"/>
      <c r="D154" s="215" t="s">
        <v>166</v>
      </c>
      <c r="E154" s="222" t="s">
        <v>1</v>
      </c>
      <c r="F154" s="223" t="s">
        <v>564</v>
      </c>
      <c r="G154" s="221"/>
      <c r="H154" s="224">
        <v>60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166</v>
      </c>
      <c r="AU154" s="230" t="s">
        <v>87</v>
      </c>
      <c r="AV154" s="13" t="s">
        <v>87</v>
      </c>
      <c r="AW154" s="13" t="s">
        <v>34</v>
      </c>
      <c r="AX154" s="13" t="s">
        <v>85</v>
      </c>
      <c r="AY154" s="230" t="s">
        <v>134</v>
      </c>
    </row>
    <row r="155" spans="1:65" s="2" customFormat="1" ht="21.75" customHeight="1">
      <c r="A155" s="33"/>
      <c r="B155" s="34"/>
      <c r="C155" s="202" t="s">
        <v>191</v>
      </c>
      <c r="D155" s="202" t="s">
        <v>137</v>
      </c>
      <c r="E155" s="203" t="s">
        <v>565</v>
      </c>
      <c r="F155" s="204" t="s">
        <v>566</v>
      </c>
      <c r="G155" s="205" t="s">
        <v>140</v>
      </c>
      <c r="H155" s="206">
        <v>30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567</v>
      </c>
    </row>
    <row r="156" spans="1:65" s="2" customFormat="1" ht="19.5">
      <c r="A156" s="33"/>
      <c r="B156" s="34"/>
      <c r="C156" s="35"/>
      <c r="D156" s="215" t="s">
        <v>144</v>
      </c>
      <c r="E156" s="35"/>
      <c r="F156" s="216" t="s">
        <v>568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569</v>
      </c>
      <c r="G157" s="221"/>
      <c r="H157" s="224">
        <v>30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197</v>
      </c>
      <c r="D158" s="202" t="s">
        <v>137</v>
      </c>
      <c r="E158" s="203" t="s">
        <v>570</v>
      </c>
      <c r="F158" s="204" t="s">
        <v>571</v>
      </c>
      <c r="G158" s="205" t="s">
        <v>421</v>
      </c>
      <c r="H158" s="206">
        <v>18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572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573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574</v>
      </c>
      <c r="G160" s="221"/>
      <c r="H160" s="224">
        <v>18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201</v>
      </c>
      <c r="D161" s="202" t="s">
        <v>137</v>
      </c>
      <c r="E161" s="203" t="s">
        <v>575</v>
      </c>
      <c r="F161" s="204" t="s">
        <v>576</v>
      </c>
      <c r="G161" s="205" t="s">
        <v>140</v>
      </c>
      <c r="H161" s="206">
        <v>30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577</v>
      </c>
    </row>
    <row r="162" spans="1:65" s="2" customFormat="1" ht="19.5">
      <c r="A162" s="33"/>
      <c r="B162" s="34"/>
      <c r="C162" s="35"/>
      <c r="D162" s="215" t="s">
        <v>144</v>
      </c>
      <c r="E162" s="35"/>
      <c r="F162" s="216" t="s">
        <v>578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569</v>
      </c>
      <c r="G163" s="221"/>
      <c r="H163" s="224">
        <v>30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02" t="s">
        <v>208</v>
      </c>
      <c r="D164" s="202" t="s">
        <v>137</v>
      </c>
      <c r="E164" s="203" t="s">
        <v>579</v>
      </c>
      <c r="F164" s="204" t="s">
        <v>580</v>
      </c>
      <c r="G164" s="205" t="s">
        <v>163</v>
      </c>
      <c r="H164" s="206">
        <v>6</v>
      </c>
      <c r="I164" s="207"/>
      <c r="J164" s="208">
        <f>ROUND(I164*H164,2)</f>
        <v>0</v>
      </c>
      <c r="K164" s="204" t="s">
        <v>141</v>
      </c>
      <c r="L164" s="38"/>
      <c r="M164" s="209" t="s">
        <v>1</v>
      </c>
      <c r="N164" s="210" t="s">
        <v>42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152</v>
      </c>
      <c r="AT164" s="213" t="s">
        <v>137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581</v>
      </c>
    </row>
    <row r="165" spans="1:65" s="2" customFormat="1" ht="29.25">
      <c r="A165" s="33"/>
      <c r="B165" s="34"/>
      <c r="C165" s="35"/>
      <c r="D165" s="215" t="s">
        <v>144</v>
      </c>
      <c r="E165" s="35"/>
      <c r="F165" s="216" t="s">
        <v>582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551</v>
      </c>
      <c r="G166" s="221"/>
      <c r="H166" s="224">
        <v>6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31" t="s">
        <v>214</v>
      </c>
      <c r="D167" s="231" t="s">
        <v>330</v>
      </c>
      <c r="E167" s="232" t="s">
        <v>583</v>
      </c>
      <c r="F167" s="233" t="s">
        <v>584</v>
      </c>
      <c r="G167" s="234" t="s">
        <v>163</v>
      </c>
      <c r="H167" s="235">
        <v>26.664000000000001</v>
      </c>
      <c r="I167" s="236"/>
      <c r="J167" s="237">
        <f>ROUND(I167*H167,2)</f>
        <v>0</v>
      </c>
      <c r="K167" s="233" t="s">
        <v>141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0.95499999999999996</v>
      </c>
      <c r="R167" s="211">
        <f>Q167*H167</f>
        <v>25.464120000000001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178</v>
      </c>
      <c r="AT167" s="213" t="s">
        <v>330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585</v>
      </c>
    </row>
    <row r="168" spans="1:65" s="2" customFormat="1">
      <c r="A168" s="33"/>
      <c r="B168" s="34"/>
      <c r="C168" s="35"/>
      <c r="D168" s="215" t="s">
        <v>144</v>
      </c>
      <c r="E168" s="35"/>
      <c r="F168" s="216" t="s">
        <v>584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13" customFormat="1">
      <c r="B169" s="220"/>
      <c r="C169" s="221"/>
      <c r="D169" s="215" t="s">
        <v>166</v>
      </c>
      <c r="E169" s="222" t="s">
        <v>1</v>
      </c>
      <c r="F169" s="223" t="s">
        <v>586</v>
      </c>
      <c r="G169" s="221"/>
      <c r="H169" s="224">
        <v>26.664000000000001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166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134</v>
      </c>
    </row>
    <row r="170" spans="1:65" s="2" customFormat="1" ht="21.75" customHeight="1">
      <c r="A170" s="33"/>
      <c r="B170" s="34"/>
      <c r="C170" s="231" t="s">
        <v>8</v>
      </c>
      <c r="D170" s="231" t="s">
        <v>330</v>
      </c>
      <c r="E170" s="232" t="s">
        <v>357</v>
      </c>
      <c r="F170" s="233" t="s">
        <v>358</v>
      </c>
      <c r="G170" s="234" t="s">
        <v>140</v>
      </c>
      <c r="H170" s="235">
        <v>1560</v>
      </c>
      <c r="I170" s="236"/>
      <c r="J170" s="237">
        <f>ROUND(I170*H170,2)</f>
        <v>0</v>
      </c>
      <c r="K170" s="233" t="s">
        <v>141</v>
      </c>
      <c r="L170" s="238"/>
      <c r="M170" s="239" t="s">
        <v>1</v>
      </c>
      <c r="N170" s="240" t="s">
        <v>42</v>
      </c>
      <c r="O170" s="70"/>
      <c r="P170" s="211">
        <f>O170*H170</f>
        <v>0</v>
      </c>
      <c r="Q170" s="211">
        <v>5.1999999999999995E-4</v>
      </c>
      <c r="R170" s="211">
        <f>Q170*H170</f>
        <v>0.81119999999999992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178</v>
      </c>
      <c r="AT170" s="213" t="s">
        <v>330</v>
      </c>
      <c r="AU170" s="213" t="s">
        <v>87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587</v>
      </c>
    </row>
    <row r="171" spans="1:65" s="2" customFormat="1">
      <c r="A171" s="33"/>
      <c r="B171" s="34"/>
      <c r="C171" s="35"/>
      <c r="D171" s="215" t="s">
        <v>144</v>
      </c>
      <c r="E171" s="35"/>
      <c r="F171" s="216" t="s">
        <v>358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144</v>
      </c>
      <c r="AU171" s="16" t="s">
        <v>87</v>
      </c>
    </row>
    <row r="172" spans="1:65" s="13" customFormat="1">
      <c r="B172" s="220"/>
      <c r="C172" s="221"/>
      <c r="D172" s="215" t="s">
        <v>166</v>
      </c>
      <c r="E172" s="222" t="s">
        <v>1</v>
      </c>
      <c r="F172" s="223" t="s">
        <v>588</v>
      </c>
      <c r="G172" s="221"/>
      <c r="H172" s="224">
        <v>1560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166</v>
      </c>
      <c r="AU172" s="230" t="s">
        <v>87</v>
      </c>
      <c r="AV172" s="13" t="s">
        <v>87</v>
      </c>
      <c r="AW172" s="13" t="s">
        <v>34</v>
      </c>
      <c r="AX172" s="13" t="s">
        <v>85</v>
      </c>
      <c r="AY172" s="230" t="s">
        <v>134</v>
      </c>
    </row>
    <row r="173" spans="1:65" s="2" customFormat="1" ht="21.75" customHeight="1">
      <c r="A173" s="33"/>
      <c r="B173" s="34"/>
      <c r="C173" s="231" t="s">
        <v>226</v>
      </c>
      <c r="D173" s="231" t="s">
        <v>330</v>
      </c>
      <c r="E173" s="232" t="s">
        <v>589</v>
      </c>
      <c r="F173" s="233" t="s">
        <v>590</v>
      </c>
      <c r="G173" s="234" t="s">
        <v>140</v>
      </c>
      <c r="H173" s="235">
        <v>906</v>
      </c>
      <c r="I173" s="236"/>
      <c r="J173" s="237">
        <f>ROUND(I173*H173,2)</f>
        <v>0</v>
      </c>
      <c r="K173" s="233" t="s">
        <v>141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5.6999999999999998E-4</v>
      </c>
      <c r="R173" s="211">
        <f>Q173*H173</f>
        <v>0.51641999999999999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178</v>
      </c>
      <c r="AT173" s="213" t="s">
        <v>330</v>
      </c>
      <c r="AU173" s="213" t="s">
        <v>87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591</v>
      </c>
    </row>
    <row r="174" spans="1:65" s="2" customFormat="1">
      <c r="A174" s="33"/>
      <c r="B174" s="34"/>
      <c r="C174" s="35"/>
      <c r="D174" s="215" t="s">
        <v>144</v>
      </c>
      <c r="E174" s="35"/>
      <c r="F174" s="216" t="s">
        <v>590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144</v>
      </c>
      <c r="AU174" s="16" t="s">
        <v>87</v>
      </c>
    </row>
    <row r="175" spans="1:65" s="13" customFormat="1">
      <c r="B175" s="220"/>
      <c r="C175" s="221"/>
      <c r="D175" s="215" t="s">
        <v>166</v>
      </c>
      <c r="E175" s="222" t="s">
        <v>1</v>
      </c>
      <c r="F175" s="223" t="s">
        <v>592</v>
      </c>
      <c r="G175" s="221"/>
      <c r="H175" s="224">
        <v>906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166</v>
      </c>
      <c r="AU175" s="230" t="s">
        <v>87</v>
      </c>
      <c r="AV175" s="13" t="s">
        <v>87</v>
      </c>
      <c r="AW175" s="13" t="s">
        <v>34</v>
      </c>
      <c r="AX175" s="13" t="s">
        <v>85</v>
      </c>
      <c r="AY175" s="230" t="s">
        <v>134</v>
      </c>
    </row>
    <row r="176" spans="1:65" s="2" customFormat="1" ht="21.75" customHeight="1">
      <c r="A176" s="33"/>
      <c r="B176" s="34"/>
      <c r="C176" s="231" t="s">
        <v>232</v>
      </c>
      <c r="D176" s="231" t="s">
        <v>330</v>
      </c>
      <c r="E176" s="232" t="s">
        <v>361</v>
      </c>
      <c r="F176" s="233" t="s">
        <v>362</v>
      </c>
      <c r="G176" s="234" t="s">
        <v>140</v>
      </c>
      <c r="H176" s="235">
        <v>2466</v>
      </c>
      <c r="I176" s="236"/>
      <c r="J176" s="237">
        <f>ROUND(I176*H176,2)</f>
        <v>0</v>
      </c>
      <c r="K176" s="233" t="s">
        <v>141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9.0000000000000006E-5</v>
      </c>
      <c r="R176" s="211">
        <f>Q176*H176</f>
        <v>0.22194000000000003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178</v>
      </c>
      <c r="AT176" s="213" t="s">
        <v>330</v>
      </c>
      <c r="AU176" s="213" t="s">
        <v>87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152</v>
      </c>
      <c r="BM176" s="213" t="s">
        <v>593</v>
      </c>
    </row>
    <row r="177" spans="1:65" s="2" customFormat="1">
      <c r="A177" s="33"/>
      <c r="B177" s="34"/>
      <c r="C177" s="35"/>
      <c r="D177" s="215" t="s">
        <v>144</v>
      </c>
      <c r="E177" s="35"/>
      <c r="F177" s="216" t="s">
        <v>362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144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594</v>
      </c>
      <c r="G178" s="221"/>
      <c r="H178" s="224">
        <v>2466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31" t="s">
        <v>238</v>
      </c>
      <c r="D179" s="231" t="s">
        <v>330</v>
      </c>
      <c r="E179" s="232" t="s">
        <v>367</v>
      </c>
      <c r="F179" s="233" t="s">
        <v>368</v>
      </c>
      <c r="G179" s="234" t="s">
        <v>140</v>
      </c>
      <c r="H179" s="235">
        <v>402</v>
      </c>
      <c r="I179" s="236"/>
      <c r="J179" s="237">
        <f>ROUND(I179*H179,2)</f>
        <v>0</v>
      </c>
      <c r="K179" s="233" t="s">
        <v>141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9.0000000000000006E-5</v>
      </c>
      <c r="R179" s="211">
        <f>Q179*H179</f>
        <v>3.6180000000000004E-2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178</v>
      </c>
      <c r="AT179" s="213" t="s">
        <v>330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595</v>
      </c>
    </row>
    <row r="180" spans="1:65" s="2" customFormat="1">
      <c r="A180" s="33"/>
      <c r="B180" s="34"/>
      <c r="C180" s="35"/>
      <c r="D180" s="215" t="s">
        <v>144</v>
      </c>
      <c r="E180" s="35"/>
      <c r="F180" s="216" t="s">
        <v>368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13" customFormat="1">
      <c r="B181" s="220"/>
      <c r="C181" s="221"/>
      <c r="D181" s="215" t="s">
        <v>166</v>
      </c>
      <c r="E181" s="222" t="s">
        <v>1</v>
      </c>
      <c r="F181" s="223" t="s">
        <v>596</v>
      </c>
      <c r="G181" s="221"/>
      <c r="H181" s="224">
        <v>402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166</v>
      </c>
      <c r="AU181" s="230" t="s">
        <v>87</v>
      </c>
      <c r="AV181" s="13" t="s">
        <v>87</v>
      </c>
      <c r="AW181" s="13" t="s">
        <v>34</v>
      </c>
      <c r="AX181" s="13" t="s">
        <v>85</v>
      </c>
      <c r="AY181" s="230" t="s">
        <v>134</v>
      </c>
    </row>
    <row r="182" spans="1:65" s="2" customFormat="1" ht="21.75" customHeight="1">
      <c r="A182" s="33"/>
      <c r="B182" s="34"/>
      <c r="C182" s="231" t="s">
        <v>244</v>
      </c>
      <c r="D182" s="231" t="s">
        <v>330</v>
      </c>
      <c r="E182" s="232" t="s">
        <v>597</v>
      </c>
      <c r="F182" s="233" t="s">
        <v>598</v>
      </c>
      <c r="G182" s="234" t="s">
        <v>187</v>
      </c>
      <c r="H182" s="235">
        <v>24.18</v>
      </c>
      <c r="I182" s="236"/>
      <c r="J182" s="237">
        <f>ROUND(I182*H182,2)</f>
        <v>0</v>
      </c>
      <c r="K182" s="233" t="s">
        <v>141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1E-3</v>
      </c>
      <c r="R182" s="211">
        <f>Q182*H182</f>
        <v>2.418E-2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178</v>
      </c>
      <c r="AT182" s="213" t="s">
        <v>330</v>
      </c>
      <c r="AU182" s="213" t="s">
        <v>87</v>
      </c>
      <c r="AY182" s="16" t="s">
        <v>134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599</v>
      </c>
    </row>
    <row r="183" spans="1:65" s="2" customFormat="1">
      <c r="A183" s="33"/>
      <c r="B183" s="34"/>
      <c r="C183" s="35"/>
      <c r="D183" s="215" t="s">
        <v>144</v>
      </c>
      <c r="E183" s="35"/>
      <c r="F183" s="216" t="s">
        <v>598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600</v>
      </c>
      <c r="G184" s="221"/>
      <c r="H184" s="224">
        <v>24.18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31" t="s">
        <v>250</v>
      </c>
      <c r="D185" s="231" t="s">
        <v>330</v>
      </c>
      <c r="E185" s="232" t="s">
        <v>601</v>
      </c>
      <c r="F185" s="233" t="s">
        <v>602</v>
      </c>
      <c r="G185" s="234" t="s">
        <v>140</v>
      </c>
      <c r="H185" s="235">
        <v>30</v>
      </c>
      <c r="I185" s="236"/>
      <c r="J185" s="237">
        <f>ROUND(I185*H185,2)</f>
        <v>0</v>
      </c>
      <c r="K185" s="233" t="s">
        <v>141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3.2000000000000003E-4</v>
      </c>
      <c r="R185" s="211">
        <f>Q185*H185</f>
        <v>9.6000000000000009E-3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178</v>
      </c>
      <c r="AT185" s="213" t="s">
        <v>330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603</v>
      </c>
    </row>
    <row r="186" spans="1:65" s="2" customFormat="1">
      <c r="A186" s="33"/>
      <c r="B186" s="34"/>
      <c r="C186" s="35"/>
      <c r="D186" s="215" t="s">
        <v>144</v>
      </c>
      <c r="E186" s="35"/>
      <c r="F186" s="216" t="s">
        <v>602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13" customFormat="1">
      <c r="B187" s="220"/>
      <c r="C187" s="221"/>
      <c r="D187" s="215" t="s">
        <v>166</v>
      </c>
      <c r="E187" s="222" t="s">
        <v>1</v>
      </c>
      <c r="F187" s="223" t="s">
        <v>569</v>
      </c>
      <c r="G187" s="221"/>
      <c r="H187" s="224">
        <v>30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166</v>
      </c>
      <c r="AU187" s="230" t="s">
        <v>87</v>
      </c>
      <c r="AV187" s="13" t="s">
        <v>87</v>
      </c>
      <c r="AW187" s="13" t="s">
        <v>34</v>
      </c>
      <c r="AX187" s="13" t="s">
        <v>85</v>
      </c>
      <c r="AY187" s="230" t="s">
        <v>134</v>
      </c>
    </row>
    <row r="188" spans="1:65" s="2" customFormat="1" ht="21.75" customHeight="1">
      <c r="A188" s="33"/>
      <c r="B188" s="34"/>
      <c r="C188" s="231" t="s">
        <v>7</v>
      </c>
      <c r="D188" s="231" t="s">
        <v>330</v>
      </c>
      <c r="E188" s="232" t="s">
        <v>377</v>
      </c>
      <c r="F188" s="233" t="s">
        <v>378</v>
      </c>
      <c r="G188" s="234" t="s">
        <v>140</v>
      </c>
      <c r="H188" s="235">
        <v>30</v>
      </c>
      <c r="I188" s="236"/>
      <c r="J188" s="237">
        <f>ROUND(I188*H188,2)</f>
        <v>0</v>
      </c>
      <c r="K188" s="233" t="s">
        <v>141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1.4999999999999999E-4</v>
      </c>
      <c r="R188" s="211">
        <f>Q188*H188</f>
        <v>4.4999999999999997E-3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178</v>
      </c>
      <c r="AT188" s="213" t="s">
        <v>330</v>
      </c>
      <c r="AU188" s="213" t="s">
        <v>87</v>
      </c>
      <c r="AY188" s="16" t="s">
        <v>134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604</v>
      </c>
    </row>
    <row r="189" spans="1:65" s="2" customFormat="1">
      <c r="A189" s="33"/>
      <c r="B189" s="34"/>
      <c r="C189" s="35"/>
      <c r="D189" s="215" t="s">
        <v>144</v>
      </c>
      <c r="E189" s="35"/>
      <c r="F189" s="216" t="s">
        <v>378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13" customFormat="1">
      <c r="B190" s="220"/>
      <c r="C190" s="221"/>
      <c r="D190" s="215" t="s">
        <v>166</v>
      </c>
      <c r="E190" s="222" t="s">
        <v>1</v>
      </c>
      <c r="F190" s="223" t="s">
        <v>569</v>
      </c>
      <c r="G190" s="221"/>
      <c r="H190" s="224">
        <v>30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166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134</v>
      </c>
    </row>
    <row r="191" spans="1:65" s="2" customFormat="1" ht="21.75" customHeight="1">
      <c r="A191" s="33"/>
      <c r="B191" s="34"/>
      <c r="C191" s="231" t="s">
        <v>262</v>
      </c>
      <c r="D191" s="231" t="s">
        <v>330</v>
      </c>
      <c r="E191" s="232" t="s">
        <v>361</v>
      </c>
      <c r="F191" s="233" t="s">
        <v>362</v>
      </c>
      <c r="G191" s="234" t="s">
        <v>140</v>
      </c>
      <c r="H191" s="235">
        <v>60</v>
      </c>
      <c r="I191" s="236"/>
      <c r="J191" s="237">
        <f>ROUND(I191*H191,2)</f>
        <v>0</v>
      </c>
      <c r="K191" s="233" t="s">
        <v>141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9.0000000000000006E-5</v>
      </c>
      <c r="R191" s="211">
        <f>Q191*H191</f>
        <v>5.4000000000000003E-3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178</v>
      </c>
      <c r="AT191" s="213" t="s">
        <v>330</v>
      </c>
      <c r="AU191" s="213" t="s">
        <v>87</v>
      </c>
      <c r="AY191" s="16" t="s">
        <v>134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152</v>
      </c>
      <c r="BM191" s="213" t="s">
        <v>605</v>
      </c>
    </row>
    <row r="192" spans="1:65" s="2" customFormat="1">
      <c r="A192" s="33"/>
      <c r="B192" s="34"/>
      <c r="C192" s="35"/>
      <c r="D192" s="215" t="s">
        <v>144</v>
      </c>
      <c r="E192" s="35"/>
      <c r="F192" s="216" t="s">
        <v>362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144</v>
      </c>
      <c r="AU192" s="16" t="s">
        <v>87</v>
      </c>
    </row>
    <row r="193" spans="1:65" s="13" customFormat="1">
      <c r="B193" s="220"/>
      <c r="C193" s="221"/>
      <c r="D193" s="215" t="s">
        <v>166</v>
      </c>
      <c r="E193" s="222" t="s">
        <v>1</v>
      </c>
      <c r="F193" s="223" t="s">
        <v>564</v>
      </c>
      <c r="G193" s="221"/>
      <c r="H193" s="224">
        <v>60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166</v>
      </c>
      <c r="AU193" s="230" t="s">
        <v>87</v>
      </c>
      <c r="AV193" s="13" t="s">
        <v>87</v>
      </c>
      <c r="AW193" s="13" t="s">
        <v>34</v>
      </c>
      <c r="AX193" s="13" t="s">
        <v>85</v>
      </c>
      <c r="AY193" s="230" t="s">
        <v>134</v>
      </c>
    </row>
    <row r="194" spans="1:65" s="2" customFormat="1" ht="21.75" customHeight="1">
      <c r="A194" s="33"/>
      <c r="B194" s="34"/>
      <c r="C194" s="231" t="s">
        <v>268</v>
      </c>
      <c r="D194" s="231" t="s">
        <v>330</v>
      </c>
      <c r="E194" s="232" t="s">
        <v>606</v>
      </c>
      <c r="F194" s="233" t="s">
        <v>607</v>
      </c>
      <c r="G194" s="234" t="s">
        <v>140</v>
      </c>
      <c r="H194" s="235">
        <v>30</v>
      </c>
      <c r="I194" s="236"/>
      <c r="J194" s="237">
        <f>ROUND(I194*H194,2)</f>
        <v>0</v>
      </c>
      <c r="K194" s="233" t="s">
        <v>141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8.1999999999999998E-4</v>
      </c>
      <c r="R194" s="211">
        <f>Q194*H194</f>
        <v>2.46E-2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178</v>
      </c>
      <c r="AT194" s="213" t="s">
        <v>330</v>
      </c>
      <c r="AU194" s="213" t="s">
        <v>87</v>
      </c>
      <c r="AY194" s="16" t="s">
        <v>134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152</v>
      </c>
      <c r="BM194" s="213" t="s">
        <v>608</v>
      </c>
    </row>
    <row r="195" spans="1:65" s="2" customFormat="1">
      <c r="A195" s="33"/>
      <c r="B195" s="34"/>
      <c r="C195" s="35"/>
      <c r="D195" s="215" t="s">
        <v>144</v>
      </c>
      <c r="E195" s="35"/>
      <c r="F195" s="216" t="s">
        <v>607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144</v>
      </c>
      <c r="AU195" s="16" t="s">
        <v>87</v>
      </c>
    </row>
    <row r="196" spans="1:65" s="13" customFormat="1">
      <c r="B196" s="220"/>
      <c r="C196" s="221"/>
      <c r="D196" s="215" t="s">
        <v>166</v>
      </c>
      <c r="E196" s="222" t="s">
        <v>1</v>
      </c>
      <c r="F196" s="223" t="s">
        <v>569</v>
      </c>
      <c r="G196" s="221"/>
      <c r="H196" s="224">
        <v>30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166</v>
      </c>
      <c r="AU196" s="230" t="s">
        <v>87</v>
      </c>
      <c r="AV196" s="13" t="s">
        <v>87</v>
      </c>
      <c r="AW196" s="13" t="s">
        <v>34</v>
      </c>
      <c r="AX196" s="13" t="s">
        <v>85</v>
      </c>
      <c r="AY196" s="230" t="s">
        <v>134</v>
      </c>
    </row>
    <row r="197" spans="1:65" s="2" customFormat="1" ht="21.75" customHeight="1">
      <c r="A197" s="33"/>
      <c r="B197" s="34"/>
      <c r="C197" s="231" t="s">
        <v>275</v>
      </c>
      <c r="D197" s="231" t="s">
        <v>330</v>
      </c>
      <c r="E197" s="232" t="s">
        <v>336</v>
      </c>
      <c r="F197" s="233" t="s">
        <v>337</v>
      </c>
      <c r="G197" s="234" t="s">
        <v>217</v>
      </c>
      <c r="H197" s="235">
        <v>9.6</v>
      </c>
      <c r="I197" s="236"/>
      <c r="J197" s="237">
        <f>ROUND(I197*H197,2)</f>
        <v>0</v>
      </c>
      <c r="K197" s="233" t="s">
        <v>141</v>
      </c>
      <c r="L197" s="238"/>
      <c r="M197" s="239" t="s">
        <v>1</v>
      </c>
      <c r="N197" s="240" t="s">
        <v>42</v>
      </c>
      <c r="O197" s="70"/>
      <c r="P197" s="211">
        <f>O197*H197</f>
        <v>0</v>
      </c>
      <c r="Q197" s="211">
        <v>1</v>
      </c>
      <c r="R197" s="211">
        <f>Q197*H197</f>
        <v>9.6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178</v>
      </c>
      <c r="AT197" s="213" t="s">
        <v>330</v>
      </c>
      <c r="AU197" s="213" t="s">
        <v>87</v>
      </c>
      <c r="AY197" s="16" t="s">
        <v>134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152</v>
      </c>
      <c r="BM197" s="213" t="s">
        <v>609</v>
      </c>
    </row>
    <row r="198" spans="1:65" s="2" customFormat="1">
      <c r="A198" s="33"/>
      <c r="B198" s="34"/>
      <c r="C198" s="35"/>
      <c r="D198" s="215" t="s">
        <v>144</v>
      </c>
      <c r="E198" s="35"/>
      <c r="F198" s="216" t="s">
        <v>337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144</v>
      </c>
      <c r="AU198" s="16" t="s">
        <v>87</v>
      </c>
    </row>
    <row r="199" spans="1:65" s="13" customFormat="1">
      <c r="B199" s="220"/>
      <c r="C199" s="221"/>
      <c r="D199" s="215" t="s">
        <v>166</v>
      </c>
      <c r="E199" s="222" t="s">
        <v>1</v>
      </c>
      <c r="F199" s="223" t="s">
        <v>610</v>
      </c>
      <c r="G199" s="221"/>
      <c r="H199" s="224">
        <v>9.6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166</v>
      </c>
      <c r="AU199" s="230" t="s">
        <v>87</v>
      </c>
      <c r="AV199" s="13" t="s">
        <v>87</v>
      </c>
      <c r="AW199" s="13" t="s">
        <v>34</v>
      </c>
      <c r="AX199" s="13" t="s">
        <v>85</v>
      </c>
      <c r="AY199" s="230" t="s">
        <v>134</v>
      </c>
    </row>
    <row r="200" spans="1:65" s="2" customFormat="1" ht="21.75" customHeight="1">
      <c r="A200" s="33"/>
      <c r="B200" s="34"/>
      <c r="C200" s="231" t="s">
        <v>280</v>
      </c>
      <c r="D200" s="231" t="s">
        <v>330</v>
      </c>
      <c r="E200" s="232" t="s">
        <v>331</v>
      </c>
      <c r="F200" s="233" t="s">
        <v>332</v>
      </c>
      <c r="G200" s="234" t="s">
        <v>217</v>
      </c>
      <c r="H200" s="235">
        <v>10.199999999999999</v>
      </c>
      <c r="I200" s="236"/>
      <c r="J200" s="237">
        <f>ROUND(I200*H200,2)</f>
        <v>0</v>
      </c>
      <c r="K200" s="233" t="s">
        <v>141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1</v>
      </c>
      <c r="R200" s="211">
        <f>Q200*H200</f>
        <v>10.199999999999999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178</v>
      </c>
      <c r="AT200" s="213" t="s">
        <v>330</v>
      </c>
      <c r="AU200" s="213" t="s">
        <v>87</v>
      </c>
      <c r="AY200" s="16" t="s">
        <v>134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152</v>
      </c>
      <c r="BM200" s="213" t="s">
        <v>611</v>
      </c>
    </row>
    <row r="201" spans="1:65" s="2" customFormat="1">
      <c r="A201" s="33"/>
      <c r="B201" s="34"/>
      <c r="C201" s="35"/>
      <c r="D201" s="215" t="s">
        <v>144</v>
      </c>
      <c r="E201" s="35"/>
      <c r="F201" s="216" t="s">
        <v>332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144</v>
      </c>
      <c r="AU201" s="16" t="s">
        <v>87</v>
      </c>
    </row>
    <row r="202" spans="1:65" s="13" customFormat="1">
      <c r="B202" s="220"/>
      <c r="C202" s="221"/>
      <c r="D202" s="215" t="s">
        <v>166</v>
      </c>
      <c r="E202" s="222" t="s">
        <v>1</v>
      </c>
      <c r="F202" s="223" t="s">
        <v>612</v>
      </c>
      <c r="G202" s="221"/>
      <c r="H202" s="224">
        <v>10.199999999999999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166</v>
      </c>
      <c r="AU202" s="230" t="s">
        <v>87</v>
      </c>
      <c r="AV202" s="13" t="s">
        <v>87</v>
      </c>
      <c r="AW202" s="13" t="s">
        <v>34</v>
      </c>
      <c r="AX202" s="13" t="s">
        <v>85</v>
      </c>
      <c r="AY202" s="230" t="s">
        <v>134</v>
      </c>
    </row>
    <row r="203" spans="1:65" s="12" customFormat="1" ht="25.9" customHeight="1">
      <c r="B203" s="186"/>
      <c r="C203" s="187"/>
      <c r="D203" s="188" t="s">
        <v>76</v>
      </c>
      <c r="E203" s="189" t="s">
        <v>464</v>
      </c>
      <c r="F203" s="189" t="s">
        <v>465</v>
      </c>
      <c r="G203" s="187"/>
      <c r="H203" s="187"/>
      <c r="I203" s="190"/>
      <c r="J203" s="191">
        <f>BK203</f>
        <v>0</v>
      </c>
      <c r="K203" s="187"/>
      <c r="L203" s="192"/>
      <c r="M203" s="193"/>
      <c r="N203" s="194"/>
      <c r="O203" s="194"/>
      <c r="P203" s="195">
        <f>SUM(P204:P226)</f>
        <v>0</v>
      </c>
      <c r="Q203" s="194"/>
      <c r="R203" s="195">
        <f>SUM(R204:R226)</f>
        <v>0</v>
      </c>
      <c r="S203" s="194"/>
      <c r="T203" s="196">
        <f>SUM(T204:T226)</f>
        <v>0</v>
      </c>
      <c r="AR203" s="197" t="s">
        <v>152</v>
      </c>
      <c r="AT203" s="198" t="s">
        <v>76</v>
      </c>
      <c r="AU203" s="198" t="s">
        <v>77</v>
      </c>
      <c r="AY203" s="197" t="s">
        <v>134</v>
      </c>
      <c r="BK203" s="199">
        <f>SUM(BK204:BK226)</f>
        <v>0</v>
      </c>
    </row>
    <row r="204" spans="1:65" s="2" customFormat="1" ht="21.75" customHeight="1">
      <c r="A204" s="33"/>
      <c r="B204" s="34"/>
      <c r="C204" s="202" t="s">
        <v>285</v>
      </c>
      <c r="D204" s="202" t="s">
        <v>137</v>
      </c>
      <c r="E204" s="203" t="s">
        <v>613</v>
      </c>
      <c r="F204" s="204" t="s">
        <v>614</v>
      </c>
      <c r="G204" s="205" t="s">
        <v>217</v>
      </c>
      <c r="H204" s="206">
        <v>22.917999999999999</v>
      </c>
      <c r="I204" s="207"/>
      <c r="J204" s="208">
        <f>ROUND(I204*H204,2)</f>
        <v>0</v>
      </c>
      <c r="K204" s="204" t="s">
        <v>141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142</v>
      </c>
      <c r="AT204" s="213" t="s">
        <v>137</v>
      </c>
      <c r="AU204" s="213" t="s">
        <v>85</v>
      </c>
      <c r="AY204" s="16" t="s">
        <v>134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142</v>
      </c>
      <c r="BM204" s="213" t="s">
        <v>615</v>
      </c>
    </row>
    <row r="205" spans="1:65" s="2" customFormat="1" ht="68.25">
      <c r="A205" s="33"/>
      <c r="B205" s="34"/>
      <c r="C205" s="35"/>
      <c r="D205" s="215" t="s">
        <v>144</v>
      </c>
      <c r="E205" s="35"/>
      <c r="F205" s="216" t="s">
        <v>616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85</v>
      </c>
    </row>
    <row r="206" spans="1:65" s="13" customFormat="1">
      <c r="B206" s="220"/>
      <c r="C206" s="221"/>
      <c r="D206" s="215" t="s">
        <v>166</v>
      </c>
      <c r="E206" s="222" t="s">
        <v>1</v>
      </c>
      <c r="F206" s="223" t="s">
        <v>617</v>
      </c>
      <c r="G206" s="221"/>
      <c r="H206" s="224">
        <v>22.917999999999999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166</v>
      </c>
      <c r="AU206" s="230" t="s">
        <v>85</v>
      </c>
      <c r="AV206" s="13" t="s">
        <v>87</v>
      </c>
      <c r="AW206" s="13" t="s">
        <v>34</v>
      </c>
      <c r="AX206" s="13" t="s">
        <v>85</v>
      </c>
      <c r="AY206" s="230" t="s">
        <v>134</v>
      </c>
    </row>
    <row r="207" spans="1:65" s="2" customFormat="1" ht="21.75" customHeight="1">
      <c r="A207" s="33"/>
      <c r="B207" s="34"/>
      <c r="C207" s="202" t="s">
        <v>290</v>
      </c>
      <c r="D207" s="202" t="s">
        <v>137</v>
      </c>
      <c r="E207" s="203" t="s">
        <v>478</v>
      </c>
      <c r="F207" s="204" t="s">
        <v>479</v>
      </c>
      <c r="G207" s="205" t="s">
        <v>217</v>
      </c>
      <c r="H207" s="206">
        <v>0.06</v>
      </c>
      <c r="I207" s="207"/>
      <c r="J207" s="208">
        <f>ROUND(I207*H207,2)</f>
        <v>0</v>
      </c>
      <c r="K207" s="204" t="s">
        <v>141</v>
      </c>
      <c r="L207" s="38"/>
      <c r="M207" s="209" t="s">
        <v>1</v>
      </c>
      <c r="N207" s="210" t="s">
        <v>42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142</v>
      </c>
      <c r="AT207" s="213" t="s">
        <v>137</v>
      </c>
      <c r="AU207" s="213" t="s">
        <v>85</v>
      </c>
      <c r="AY207" s="16" t="s">
        <v>134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142</v>
      </c>
      <c r="BM207" s="213" t="s">
        <v>618</v>
      </c>
    </row>
    <row r="208" spans="1:65" s="2" customFormat="1" ht="29.25">
      <c r="A208" s="33"/>
      <c r="B208" s="34"/>
      <c r="C208" s="35"/>
      <c r="D208" s="215" t="s">
        <v>144</v>
      </c>
      <c r="E208" s="35"/>
      <c r="F208" s="216" t="s">
        <v>481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144</v>
      </c>
      <c r="AU208" s="16" t="s">
        <v>85</v>
      </c>
    </row>
    <row r="209" spans="1:65" s="2" customFormat="1" ht="33" customHeight="1">
      <c r="A209" s="33"/>
      <c r="B209" s="34"/>
      <c r="C209" s="202" t="s">
        <v>295</v>
      </c>
      <c r="D209" s="202" t="s">
        <v>137</v>
      </c>
      <c r="E209" s="203" t="s">
        <v>484</v>
      </c>
      <c r="F209" s="204" t="s">
        <v>485</v>
      </c>
      <c r="G209" s="205" t="s">
        <v>140</v>
      </c>
      <c r="H209" s="206">
        <v>1</v>
      </c>
      <c r="I209" s="207"/>
      <c r="J209" s="208">
        <f>ROUND(I209*H209,2)</f>
        <v>0</v>
      </c>
      <c r="K209" s="204" t="s">
        <v>141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142</v>
      </c>
      <c r="AT209" s="213" t="s">
        <v>137</v>
      </c>
      <c r="AU209" s="213" t="s">
        <v>85</v>
      </c>
      <c r="AY209" s="16" t="s">
        <v>134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142</v>
      </c>
      <c r="BM209" s="213" t="s">
        <v>619</v>
      </c>
    </row>
    <row r="210" spans="1:65" s="2" customFormat="1" ht="68.25">
      <c r="A210" s="33"/>
      <c r="B210" s="34"/>
      <c r="C210" s="35"/>
      <c r="D210" s="215" t="s">
        <v>144</v>
      </c>
      <c r="E210" s="35"/>
      <c r="F210" s="216" t="s">
        <v>487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144</v>
      </c>
      <c r="AU210" s="16" t="s">
        <v>85</v>
      </c>
    </row>
    <row r="211" spans="1:65" s="2" customFormat="1" ht="19.5">
      <c r="A211" s="33"/>
      <c r="B211" s="34"/>
      <c r="C211" s="35"/>
      <c r="D211" s="215" t="s">
        <v>155</v>
      </c>
      <c r="E211" s="35"/>
      <c r="F211" s="219" t="s">
        <v>488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155</v>
      </c>
      <c r="AU211" s="16" t="s">
        <v>85</v>
      </c>
    </row>
    <row r="212" spans="1:65" s="13" customFormat="1">
      <c r="B212" s="220"/>
      <c r="C212" s="221"/>
      <c r="D212" s="215" t="s">
        <v>166</v>
      </c>
      <c r="E212" s="222" t="s">
        <v>1</v>
      </c>
      <c r="F212" s="223" t="s">
        <v>620</v>
      </c>
      <c r="G212" s="221"/>
      <c r="H212" s="224">
        <v>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166</v>
      </c>
      <c r="AU212" s="230" t="s">
        <v>85</v>
      </c>
      <c r="AV212" s="13" t="s">
        <v>87</v>
      </c>
      <c r="AW212" s="13" t="s">
        <v>34</v>
      </c>
      <c r="AX212" s="13" t="s">
        <v>85</v>
      </c>
      <c r="AY212" s="230" t="s">
        <v>134</v>
      </c>
    </row>
    <row r="213" spans="1:65" s="2" customFormat="1" ht="21.75" customHeight="1">
      <c r="A213" s="33"/>
      <c r="B213" s="34"/>
      <c r="C213" s="202" t="s">
        <v>297</v>
      </c>
      <c r="D213" s="202" t="s">
        <v>137</v>
      </c>
      <c r="E213" s="203" t="s">
        <v>515</v>
      </c>
      <c r="F213" s="204" t="s">
        <v>516</v>
      </c>
      <c r="G213" s="205" t="s">
        <v>217</v>
      </c>
      <c r="H213" s="206">
        <v>25.463999999999999</v>
      </c>
      <c r="I213" s="207"/>
      <c r="J213" s="208">
        <f>ROUND(I213*H213,2)</f>
        <v>0</v>
      </c>
      <c r="K213" s="204" t="s">
        <v>141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142</v>
      </c>
      <c r="AT213" s="213" t="s">
        <v>137</v>
      </c>
      <c r="AU213" s="213" t="s">
        <v>85</v>
      </c>
      <c r="AY213" s="16" t="s">
        <v>134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142</v>
      </c>
      <c r="BM213" s="213" t="s">
        <v>621</v>
      </c>
    </row>
    <row r="214" spans="1:65" s="2" customFormat="1" ht="68.25">
      <c r="A214" s="33"/>
      <c r="B214" s="34"/>
      <c r="C214" s="35"/>
      <c r="D214" s="215" t="s">
        <v>144</v>
      </c>
      <c r="E214" s="35"/>
      <c r="F214" s="216" t="s">
        <v>518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144</v>
      </c>
      <c r="AU214" s="16" t="s">
        <v>85</v>
      </c>
    </row>
    <row r="215" spans="1:65" s="13" customFormat="1">
      <c r="B215" s="220"/>
      <c r="C215" s="221"/>
      <c r="D215" s="215" t="s">
        <v>166</v>
      </c>
      <c r="E215" s="222" t="s">
        <v>1</v>
      </c>
      <c r="F215" s="223" t="s">
        <v>622</v>
      </c>
      <c r="G215" s="221"/>
      <c r="H215" s="224">
        <v>25.463999999999999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166</v>
      </c>
      <c r="AU215" s="230" t="s">
        <v>85</v>
      </c>
      <c r="AV215" s="13" t="s">
        <v>87</v>
      </c>
      <c r="AW215" s="13" t="s">
        <v>34</v>
      </c>
      <c r="AX215" s="13" t="s">
        <v>85</v>
      </c>
      <c r="AY215" s="230" t="s">
        <v>134</v>
      </c>
    </row>
    <row r="216" spans="1:65" s="2" customFormat="1" ht="33" customHeight="1">
      <c r="A216" s="33"/>
      <c r="B216" s="34"/>
      <c r="C216" s="202" t="s">
        <v>302</v>
      </c>
      <c r="D216" s="202" t="s">
        <v>137</v>
      </c>
      <c r="E216" s="203" t="s">
        <v>623</v>
      </c>
      <c r="F216" s="204" t="s">
        <v>624</v>
      </c>
      <c r="G216" s="205" t="s">
        <v>140</v>
      </c>
      <c r="H216" s="206">
        <v>1</v>
      </c>
      <c r="I216" s="207"/>
      <c r="J216" s="208">
        <f>ROUND(I216*H216,2)</f>
        <v>0</v>
      </c>
      <c r="K216" s="204" t="s">
        <v>141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142</v>
      </c>
      <c r="AT216" s="213" t="s">
        <v>137</v>
      </c>
      <c r="AU216" s="213" t="s">
        <v>85</v>
      </c>
      <c r="AY216" s="16" t="s">
        <v>134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142</v>
      </c>
      <c r="BM216" s="213" t="s">
        <v>625</v>
      </c>
    </row>
    <row r="217" spans="1:65" s="2" customFormat="1" ht="68.25">
      <c r="A217" s="33"/>
      <c r="B217" s="34"/>
      <c r="C217" s="35"/>
      <c r="D217" s="215" t="s">
        <v>144</v>
      </c>
      <c r="E217" s="35"/>
      <c r="F217" s="216" t="s">
        <v>626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144</v>
      </c>
      <c r="AU217" s="16" t="s">
        <v>85</v>
      </c>
    </row>
    <row r="218" spans="1:65" s="2" customFormat="1" ht="19.5">
      <c r="A218" s="33"/>
      <c r="B218" s="34"/>
      <c r="C218" s="35"/>
      <c r="D218" s="215" t="s">
        <v>155</v>
      </c>
      <c r="E218" s="35"/>
      <c r="F218" s="219" t="s">
        <v>488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155</v>
      </c>
      <c r="AU218" s="16" t="s">
        <v>85</v>
      </c>
    </row>
    <row r="219" spans="1:65" s="13" customFormat="1">
      <c r="B219" s="220"/>
      <c r="C219" s="221"/>
      <c r="D219" s="215" t="s">
        <v>166</v>
      </c>
      <c r="E219" s="222" t="s">
        <v>1</v>
      </c>
      <c r="F219" s="223" t="s">
        <v>627</v>
      </c>
      <c r="G219" s="221"/>
      <c r="H219" s="224">
        <v>1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166</v>
      </c>
      <c r="AU219" s="230" t="s">
        <v>85</v>
      </c>
      <c r="AV219" s="13" t="s">
        <v>87</v>
      </c>
      <c r="AW219" s="13" t="s">
        <v>34</v>
      </c>
      <c r="AX219" s="13" t="s">
        <v>85</v>
      </c>
      <c r="AY219" s="230" t="s">
        <v>134</v>
      </c>
    </row>
    <row r="220" spans="1:65" s="2" customFormat="1" ht="21.75" customHeight="1">
      <c r="A220" s="33"/>
      <c r="B220" s="34"/>
      <c r="C220" s="202" t="s">
        <v>307</v>
      </c>
      <c r="D220" s="202" t="s">
        <v>137</v>
      </c>
      <c r="E220" s="203" t="s">
        <v>628</v>
      </c>
      <c r="F220" s="204" t="s">
        <v>629</v>
      </c>
      <c r="G220" s="205" t="s">
        <v>217</v>
      </c>
      <c r="H220" s="206">
        <v>19.8</v>
      </c>
      <c r="I220" s="207"/>
      <c r="J220" s="208">
        <f>ROUND(I220*H220,2)</f>
        <v>0</v>
      </c>
      <c r="K220" s="204" t="s">
        <v>141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142</v>
      </c>
      <c r="AT220" s="213" t="s">
        <v>137</v>
      </c>
      <c r="AU220" s="213" t="s">
        <v>85</v>
      </c>
      <c r="AY220" s="16" t="s">
        <v>134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142</v>
      </c>
      <c r="BM220" s="213" t="s">
        <v>630</v>
      </c>
    </row>
    <row r="221" spans="1:65" s="2" customFormat="1" ht="68.25">
      <c r="A221" s="33"/>
      <c r="B221" s="34"/>
      <c r="C221" s="35"/>
      <c r="D221" s="215" t="s">
        <v>144</v>
      </c>
      <c r="E221" s="35"/>
      <c r="F221" s="216" t="s">
        <v>631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144</v>
      </c>
      <c r="AU221" s="16" t="s">
        <v>85</v>
      </c>
    </row>
    <row r="222" spans="1:65" s="2" customFormat="1" ht="19.5">
      <c r="A222" s="33"/>
      <c r="B222" s="34"/>
      <c r="C222" s="35"/>
      <c r="D222" s="215" t="s">
        <v>155</v>
      </c>
      <c r="E222" s="35"/>
      <c r="F222" s="219" t="s">
        <v>632</v>
      </c>
      <c r="G222" s="35"/>
      <c r="H222" s="35"/>
      <c r="I222" s="114"/>
      <c r="J222" s="35"/>
      <c r="K222" s="35"/>
      <c r="L222" s="38"/>
      <c r="M222" s="217"/>
      <c r="N222" s="21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155</v>
      </c>
      <c r="AU222" s="16" t="s">
        <v>85</v>
      </c>
    </row>
    <row r="223" spans="1:65" s="13" customFormat="1">
      <c r="B223" s="220"/>
      <c r="C223" s="221"/>
      <c r="D223" s="215" t="s">
        <v>166</v>
      </c>
      <c r="E223" s="222" t="s">
        <v>1</v>
      </c>
      <c r="F223" s="223" t="s">
        <v>633</v>
      </c>
      <c r="G223" s="221"/>
      <c r="H223" s="224">
        <v>19.8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166</v>
      </c>
      <c r="AU223" s="230" t="s">
        <v>85</v>
      </c>
      <c r="AV223" s="13" t="s">
        <v>87</v>
      </c>
      <c r="AW223" s="13" t="s">
        <v>34</v>
      </c>
      <c r="AX223" s="13" t="s">
        <v>85</v>
      </c>
      <c r="AY223" s="230" t="s">
        <v>134</v>
      </c>
    </row>
    <row r="224" spans="1:65" s="2" customFormat="1" ht="21.75" customHeight="1">
      <c r="A224" s="33"/>
      <c r="B224" s="34"/>
      <c r="C224" s="202" t="s">
        <v>313</v>
      </c>
      <c r="D224" s="202" t="s">
        <v>137</v>
      </c>
      <c r="E224" s="203" t="s">
        <v>527</v>
      </c>
      <c r="F224" s="204" t="s">
        <v>528</v>
      </c>
      <c r="G224" s="205" t="s">
        <v>140</v>
      </c>
      <c r="H224" s="206">
        <v>2</v>
      </c>
      <c r="I224" s="207"/>
      <c r="J224" s="208">
        <f>ROUND(I224*H224,2)</f>
        <v>0</v>
      </c>
      <c r="K224" s="204" t="s">
        <v>141</v>
      </c>
      <c r="L224" s="38"/>
      <c r="M224" s="209" t="s">
        <v>1</v>
      </c>
      <c r="N224" s="210" t="s">
        <v>42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142</v>
      </c>
      <c r="AT224" s="213" t="s">
        <v>137</v>
      </c>
      <c r="AU224" s="213" t="s">
        <v>85</v>
      </c>
      <c r="AY224" s="16" t="s">
        <v>134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142</v>
      </c>
      <c r="BM224" s="213" t="s">
        <v>634</v>
      </c>
    </row>
    <row r="225" spans="1:51" s="2" customFormat="1" ht="29.25">
      <c r="A225" s="33"/>
      <c r="B225" s="34"/>
      <c r="C225" s="35"/>
      <c r="D225" s="215" t="s">
        <v>144</v>
      </c>
      <c r="E225" s="35"/>
      <c r="F225" s="216" t="s">
        <v>530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144</v>
      </c>
      <c r="AU225" s="16" t="s">
        <v>85</v>
      </c>
    </row>
    <row r="226" spans="1:51" s="13" customFormat="1">
      <c r="B226" s="220"/>
      <c r="C226" s="221"/>
      <c r="D226" s="215" t="s">
        <v>166</v>
      </c>
      <c r="E226" s="222" t="s">
        <v>1</v>
      </c>
      <c r="F226" s="223" t="s">
        <v>635</v>
      </c>
      <c r="G226" s="221"/>
      <c r="H226" s="224">
        <v>2</v>
      </c>
      <c r="I226" s="225"/>
      <c r="J226" s="221"/>
      <c r="K226" s="221"/>
      <c r="L226" s="226"/>
      <c r="M226" s="252"/>
      <c r="N226" s="253"/>
      <c r="O226" s="253"/>
      <c r="P226" s="253"/>
      <c r="Q226" s="253"/>
      <c r="R226" s="253"/>
      <c r="S226" s="253"/>
      <c r="T226" s="254"/>
      <c r="AT226" s="230" t="s">
        <v>166</v>
      </c>
      <c r="AU226" s="230" t="s">
        <v>85</v>
      </c>
      <c r="AV226" s="13" t="s">
        <v>87</v>
      </c>
      <c r="AW226" s="13" t="s">
        <v>34</v>
      </c>
      <c r="AX226" s="13" t="s">
        <v>85</v>
      </c>
      <c r="AY226" s="230" t="s">
        <v>134</v>
      </c>
    </row>
    <row r="227" spans="1:51" s="2" customFormat="1" ht="6.95" customHeight="1">
      <c r="A227" s="33"/>
      <c r="B227" s="53"/>
      <c r="C227" s="54"/>
      <c r="D227" s="54"/>
      <c r="E227" s="54"/>
      <c r="F227" s="54"/>
      <c r="G227" s="54"/>
      <c r="H227" s="54"/>
      <c r="I227" s="151"/>
      <c r="J227" s="54"/>
      <c r="K227" s="54"/>
      <c r="L227" s="38"/>
      <c r="M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</row>
  </sheetData>
  <sheetProtection algorithmName="SHA-512" hashValue="623rLNPZ4CL0KDjYRHu9/926nMi17hncBudlcXDwAOZZFOw3MG+WNcTkgo2+3twC+9+icdwdbSXJ7gzjcP8mcA==" saltValue="CJVuK4RgQbcKkM91XVCVXcf1sw+phzFv3Sn9R552WKFWNZDmnlJ00/POfm/WFFqrdU9ycGiTQd0Pt0WMXiWdZg==" spinCount="100000" sheet="1" objects="1" scenarios="1" formatColumns="0" formatRows="0" autoFilter="0"/>
  <autoFilter ref="C118:K2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93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636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ROUND((SUM(BE119:BE214)),  2)</f>
        <v>0</v>
      </c>
      <c r="G33" s="33"/>
      <c r="H33" s="33"/>
      <c r="I33" s="130">
        <v>0.21</v>
      </c>
      <c r="J33" s="129">
        <f>ROUND(((SUM(BE119:BE214))*I33),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ROUND((SUM(BF119:BF214)),  2)</f>
        <v>0</v>
      </c>
      <c r="G34" s="33"/>
      <c r="H34" s="33"/>
      <c r="I34" s="130">
        <v>0.15</v>
      </c>
      <c r="J34" s="129">
        <f>ROUND(((SUM(BF119:BF214))*I34),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ROUND((SUM(BG119:BG214)),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ROUND((SUM(BH119:BH214)),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ROUND((SUM(BI119:BI214)),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03 - Výměna výhybkových pražců ve výhybce S49 1-9-300, ŽS4.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J191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03 - Výměna výhybkových pražců ve výhybce S49 1-9-300, ŽS4.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P120+P191</f>
        <v>0</v>
      </c>
      <c r="Q119" s="78"/>
      <c r="R119" s="183">
        <f>R120+R191</f>
        <v>78.184899999999999</v>
      </c>
      <c r="S119" s="78"/>
      <c r="T119" s="184">
        <f>T120+T191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BK120+BK191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78.184899999999999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SUM(P122:P190)</f>
        <v>0</v>
      </c>
      <c r="Q121" s="194"/>
      <c r="R121" s="195">
        <f>SUM(R122:R190)</f>
        <v>78.184899999999999</v>
      </c>
      <c r="S121" s="194"/>
      <c r="T121" s="196">
        <f>SUM(T122:T190)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SUM(BK122:BK190)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533</v>
      </c>
      <c r="F122" s="204" t="s">
        <v>534</v>
      </c>
      <c r="G122" s="205" t="s">
        <v>140</v>
      </c>
      <c r="H122" s="206">
        <v>155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535</v>
      </c>
    </row>
    <row r="123" spans="1:65" s="2" customFormat="1" ht="58.5">
      <c r="A123" s="33"/>
      <c r="B123" s="34"/>
      <c r="C123" s="35"/>
      <c r="D123" s="215" t="s">
        <v>144</v>
      </c>
      <c r="E123" s="35"/>
      <c r="F123" s="216" t="s">
        <v>536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9.5">
      <c r="A124" s="33"/>
      <c r="B124" s="34"/>
      <c r="C124" s="35"/>
      <c r="D124" s="215" t="s">
        <v>155</v>
      </c>
      <c r="E124" s="35"/>
      <c r="F124" s="219" t="s">
        <v>156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155</v>
      </c>
      <c r="AU124" s="16" t="s">
        <v>87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637</v>
      </c>
      <c r="G125" s="221"/>
      <c r="H125" s="224">
        <v>155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87</v>
      </c>
      <c r="D126" s="202" t="s">
        <v>137</v>
      </c>
      <c r="E126" s="203" t="s">
        <v>538</v>
      </c>
      <c r="F126" s="204" t="s">
        <v>539</v>
      </c>
      <c r="G126" s="205" t="s">
        <v>140</v>
      </c>
      <c r="H126" s="206">
        <v>110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540</v>
      </c>
    </row>
    <row r="127" spans="1:65" s="2" customFormat="1" ht="58.5">
      <c r="A127" s="33"/>
      <c r="B127" s="34"/>
      <c r="C127" s="35"/>
      <c r="D127" s="215" t="s">
        <v>144</v>
      </c>
      <c r="E127" s="35"/>
      <c r="F127" s="216" t="s">
        <v>541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13" customFormat="1">
      <c r="B129" s="220"/>
      <c r="C129" s="221"/>
      <c r="D129" s="215" t="s">
        <v>166</v>
      </c>
      <c r="E129" s="222" t="s">
        <v>1</v>
      </c>
      <c r="F129" s="223" t="s">
        <v>638</v>
      </c>
      <c r="G129" s="221"/>
      <c r="H129" s="224">
        <v>110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134</v>
      </c>
    </row>
    <row r="130" spans="1:65" s="2" customFormat="1" ht="21.75" customHeight="1">
      <c r="A130" s="33"/>
      <c r="B130" s="34"/>
      <c r="C130" s="202" t="s">
        <v>149</v>
      </c>
      <c r="D130" s="202" t="s">
        <v>137</v>
      </c>
      <c r="E130" s="203" t="s">
        <v>543</v>
      </c>
      <c r="F130" s="204" t="s">
        <v>544</v>
      </c>
      <c r="G130" s="205" t="s">
        <v>140</v>
      </c>
      <c r="H130" s="206">
        <v>60</v>
      </c>
      <c r="I130" s="207"/>
      <c r="J130" s="208">
        <f>ROUND(I130*H130,2)</f>
        <v>0</v>
      </c>
      <c r="K130" s="204" t="s">
        <v>141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137</v>
      </c>
      <c r="AU130" s="213" t="s">
        <v>87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545</v>
      </c>
    </row>
    <row r="131" spans="1:65" s="2" customFormat="1" ht="58.5">
      <c r="A131" s="33"/>
      <c r="B131" s="34"/>
      <c r="C131" s="35"/>
      <c r="D131" s="215" t="s">
        <v>144</v>
      </c>
      <c r="E131" s="35"/>
      <c r="F131" s="216" t="s">
        <v>546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5">
      <c r="A132" s="33"/>
      <c r="B132" s="34"/>
      <c r="C132" s="35"/>
      <c r="D132" s="215" t="s">
        <v>155</v>
      </c>
      <c r="E132" s="35"/>
      <c r="F132" s="219" t="s">
        <v>156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639</v>
      </c>
      <c r="G133" s="221"/>
      <c r="H133" s="224">
        <v>60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152</v>
      </c>
      <c r="D134" s="202" t="s">
        <v>137</v>
      </c>
      <c r="E134" s="203" t="s">
        <v>255</v>
      </c>
      <c r="F134" s="204" t="s">
        <v>256</v>
      </c>
      <c r="G134" s="205" t="s">
        <v>257</v>
      </c>
      <c r="H134" s="206">
        <v>550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548</v>
      </c>
    </row>
    <row r="135" spans="1:65" s="2" customFormat="1" ht="39">
      <c r="A135" s="33"/>
      <c r="B135" s="34"/>
      <c r="C135" s="35"/>
      <c r="D135" s="215" t="s">
        <v>144</v>
      </c>
      <c r="E135" s="35"/>
      <c r="F135" s="216" t="s">
        <v>259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9.5">
      <c r="A136" s="33"/>
      <c r="B136" s="34"/>
      <c r="C136" s="35"/>
      <c r="D136" s="215" t="s">
        <v>155</v>
      </c>
      <c r="E136" s="35"/>
      <c r="F136" s="219" t="s">
        <v>260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155</v>
      </c>
      <c r="AU136" s="16" t="s">
        <v>87</v>
      </c>
    </row>
    <row r="137" spans="1:65" s="13" customFormat="1">
      <c r="B137" s="220"/>
      <c r="C137" s="221"/>
      <c r="D137" s="215" t="s">
        <v>166</v>
      </c>
      <c r="E137" s="222" t="s">
        <v>1</v>
      </c>
      <c r="F137" s="223" t="s">
        <v>640</v>
      </c>
      <c r="G137" s="221"/>
      <c r="H137" s="224">
        <v>550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166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134</v>
      </c>
    </row>
    <row r="138" spans="1:65" s="2" customFormat="1" ht="21.75" customHeight="1">
      <c r="A138" s="33"/>
      <c r="B138" s="34"/>
      <c r="C138" s="202" t="s">
        <v>135</v>
      </c>
      <c r="D138" s="202" t="s">
        <v>137</v>
      </c>
      <c r="E138" s="203" t="s">
        <v>405</v>
      </c>
      <c r="F138" s="204" t="s">
        <v>406</v>
      </c>
      <c r="G138" s="205" t="s">
        <v>163</v>
      </c>
      <c r="H138" s="206">
        <v>10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550</v>
      </c>
    </row>
    <row r="139" spans="1:65" s="2" customFormat="1" ht="29.25">
      <c r="A139" s="33"/>
      <c r="B139" s="34"/>
      <c r="C139" s="35"/>
      <c r="D139" s="215" t="s">
        <v>144</v>
      </c>
      <c r="E139" s="35"/>
      <c r="F139" s="216" t="s">
        <v>408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13" customFormat="1">
      <c r="B140" s="220"/>
      <c r="C140" s="221"/>
      <c r="D140" s="215" t="s">
        <v>166</v>
      </c>
      <c r="E140" s="222" t="s">
        <v>1</v>
      </c>
      <c r="F140" s="223" t="s">
        <v>641</v>
      </c>
      <c r="G140" s="221"/>
      <c r="H140" s="224">
        <v>10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134</v>
      </c>
    </row>
    <row r="141" spans="1:65" s="2" customFormat="1" ht="21.75" customHeight="1">
      <c r="A141" s="33"/>
      <c r="B141" s="34"/>
      <c r="C141" s="202" t="s">
        <v>168</v>
      </c>
      <c r="D141" s="202" t="s">
        <v>137</v>
      </c>
      <c r="E141" s="203" t="s">
        <v>298</v>
      </c>
      <c r="F141" s="204" t="s">
        <v>299</v>
      </c>
      <c r="G141" s="205" t="s">
        <v>241</v>
      </c>
      <c r="H141" s="206">
        <v>0.3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552</v>
      </c>
    </row>
    <row r="142" spans="1:65" s="2" customFormat="1" ht="19.5">
      <c r="A142" s="33"/>
      <c r="B142" s="34"/>
      <c r="C142" s="35"/>
      <c r="D142" s="215" t="s">
        <v>144</v>
      </c>
      <c r="E142" s="35"/>
      <c r="F142" s="216" t="s">
        <v>301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9.5">
      <c r="A143" s="33"/>
      <c r="B143" s="34"/>
      <c r="C143" s="35"/>
      <c r="D143" s="215" t="s">
        <v>155</v>
      </c>
      <c r="E143" s="35"/>
      <c r="F143" s="219" t="s">
        <v>249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155</v>
      </c>
      <c r="AU143" s="16" t="s">
        <v>87</v>
      </c>
    </row>
    <row r="144" spans="1:65" s="13" customFormat="1">
      <c r="B144" s="220"/>
      <c r="C144" s="221"/>
      <c r="D144" s="215" t="s">
        <v>166</v>
      </c>
      <c r="E144" s="222" t="s">
        <v>1</v>
      </c>
      <c r="F144" s="223" t="s">
        <v>642</v>
      </c>
      <c r="G144" s="221"/>
      <c r="H144" s="224">
        <v>0.3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166</v>
      </c>
      <c r="AU144" s="230" t="s">
        <v>87</v>
      </c>
      <c r="AV144" s="13" t="s">
        <v>87</v>
      </c>
      <c r="AW144" s="13" t="s">
        <v>34</v>
      </c>
      <c r="AX144" s="13" t="s">
        <v>85</v>
      </c>
      <c r="AY144" s="230" t="s">
        <v>134</v>
      </c>
    </row>
    <row r="145" spans="1:65" s="2" customFormat="1" ht="21.75" customHeight="1">
      <c r="A145" s="33"/>
      <c r="B145" s="34"/>
      <c r="C145" s="202" t="s">
        <v>173</v>
      </c>
      <c r="D145" s="202" t="s">
        <v>137</v>
      </c>
      <c r="E145" s="203" t="s">
        <v>303</v>
      </c>
      <c r="F145" s="204" t="s">
        <v>304</v>
      </c>
      <c r="G145" s="205" t="s">
        <v>257</v>
      </c>
      <c r="H145" s="206">
        <v>249.25</v>
      </c>
      <c r="I145" s="207"/>
      <c r="J145" s="208">
        <f>ROUND(I145*H145,2)</f>
        <v>0</v>
      </c>
      <c r="K145" s="204" t="s">
        <v>141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137</v>
      </c>
      <c r="AU145" s="213" t="s">
        <v>87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554</v>
      </c>
    </row>
    <row r="146" spans="1:65" s="2" customFormat="1" ht="19.5">
      <c r="A146" s="33"/>
      <c r="B146" s="34"/>
      <c r="C146" s="35"/>
      <c r="D146" s="215" t="s">
        <v>144</v>
      </c>
      <c r="E146" s="35"/>
      <c r="F146" s="216" t="s">
        <v>306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9.5">
      <c r="A147" s="33"/>
      <c r="B147" s="34"/>
      <c r="C147" s="35"/>
      <c r="D147" s="215" t="s">
        <v>155</v>
      </c>
      <c r="E147" s="35"/>
      <c r="F147" s="219" t="s">
        <v>260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155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643</v>
      </c>
      <c r="G148" s="221"/>
      <c r="H148" s="224">
        <v>249.25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2" customFormat="1" ht="21.75" customHeight="1">
      <c r="A149" s="33"/>
      <c r="B149" s="34"/>
      <c r="C149" s="202" t="s">
        <v>178</v>
      </c>
      <c r="D149" s="202" t="s">
        <v>137</v>
      </c>
      <c r="E149" s="203" t="s">
        <v>556</v>
      </c>
      <c r="F149" s="204" t="s">
        <v>557</v>
      </c>
      <c r="G149" s="205" t="s">
        <v>257</v>
      </c>
      <c r="H149" s="206">
        <v>249.25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558</v>
      </c>
    </row>
    <row r="150" spans="1:65" s="2" customFormat="1" ht="19.5">
      <c r="A150" s="33"/>
      <c r="B150" s="34"/>
      <c r="C150" s="35"/>
      <c r="D150" s="215" t="s">
        <v>144</v>
      </c>
      <c r="E150" s="35"/>
      <c r="F150" s="216" t="s">
        <v>559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13" customFormat="1">
      <c r="B151" s="220"/>
      <c r="C151" s="221"/>
      <c r="D151" s="215" t="s">
        <v>166</v>
      </c>
      <c r="E151" s="222" t="s">
        <v>1</v>
      </c>
      <c r="F151" s="223" t="s">
        <v>643</v>
      </c>
      <c r="G151" s="221"/>
      <c r="H151" s="224">
        <v>249.25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166</v>
      </c>
      <c r="AU151" s="230" t="s">
        <v>87</v>
      </c>
      <c r="AV151" s="13" t="s">
        <v>87</v>
      </c>
      <c r="AW151" s="13" t="s">
        <v>34</v>
      </c>
      <c r="AX151" s="13" t="s">
        <v>85</v>
      </c>
      <c r="AY151" s="230" t="s">
        <v>134</v>
      </c>
    </row>
    <row r="152" spans="1:65" s="2" customFormat="1" ht="21.75" customHeight="1">
      <c r="A152" s="33"/>
      <c r="B152" s="34"/>
      <c r="C152" s="202" t="s">
        <v>184</v>
      </c>
      <c r="D152" s="202" t="s">
        <v>137</v>
      </c>
      <c r="E152" s="203" t="s">
        <v>560</v>
      </c>
      <c r="F152" s="204" t="s">
        <v>561</v>
      </c>
      <c r="G152" s="205" t="s">
        <v>140</v>
      </c>
      <c r="H152" s="206">
        <v>100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562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563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13" customFormat="1">
      <c r="B154" s="220"/>
      <c r="C154" s="221"/>
      <c r="D154" s="215" t="s">
        <v>166</v>
      </c>
      <c r="E154" s="222" t="s">
        <v>1</v>
      </c>
      <c r="F154" s="223" t="s">
        <v>644</v>
      </c>
      <c r="G154" s="221"/>
      <c r="H154" s="224">
        <v>100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166</v>
      </c>
      <c r="AU154" s="230" t="s">
        <v>87</v>
      </c>
      <c r="AV154" s="13" t="s">
        <v>87</v>
      </c>
      <c r="AW154" s="13" t="s">
        <v>34</v>
      </c>
      <c r="AX154" s="13" t="s">
        <v>85</v>
      </c>
      <c r="AY154" s="230" t="s">
        <v>134</v>
      </c>
    </row>
    <row r="155" spans="1:65" s="2" customFormat="1" ht="21.75" customHeight="1">
      <c r="A155" s="33"/>
      <c r="B155" s="34"/>
      <c r="C155" s="202" t="s">
        <v>191</v>
      </c>
      <c r="D155" s="202" t="s">
        <v>137</v>
      </c>
      <c r="E155" s="203" t="s">
        <v>645</v>
      </c>
      <c r="F155" s="204" t="s">
        <v>646</v>
      </c>
      <c r="G155" s="205" t="s">
        <v>140</v>
      </c>
      <c r="H155" s="206">
        <v>50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647</v>
      </c>
    </row>
    <row r="156" spans="1:65" s="2" customFormat="1" ht="29.25">
      <c r="A156" s="33"/>
      <c r="B156" s="34"/>
      <c r="C156" s="35"/>
      <c r="D156" s="215" t="s">
        <v>144</v>
      </c>
      <c r="E156" s="35"/>
      <c r="F156" s="216" t="s">
        <v>648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649</v>
      </c>
      <c r="G157" s="221"/>
      <c r="H157" s="224">
        <v>50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197</v>
      </c>
      <c r="D158" s="202" t="s">
        <v>137</v>
      </c>
      <c r="E158" s="203" t="s">
        <v>570</v>
      </c>
      <c r="F158" s="204" t="s">
        <v>571</v>
      </c>
      <c r="G158" s="205" t="s">
        <v>421</v>
      </c>
      <c r="H158" s="206">
        <v>30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572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573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650</v>
      </c>
      <c r="G160" s="221"/>
      <c r="H160" s="224">
        <v>30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201</v>
      </c>
      <c r="D161" s="202" t="s">
        <v>137</v>
      </c>
      <c r="E161" s="203" t="s">
        <v>579</v>
      </c>
      <c r="F161" s="204" t="s">
        <v>580</v>
      </c>
      <c r="G161" s="205" t="s">
        <v>163</v>
      </c>
      <c r="H161" s="206">
        <v>10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581</v>
      </c>
    </row>
    <row r="162" spans="1:65" s="2" customFormat="1" ht="29.25">
      <c r="A162" s="33"/>
      <c r="B162" s="34"/>
      <c r="C162" s="35"/>
      <c r="D162" s="215" t="s">
        <v>144</v>
      </c>
      <c r="E162" s="35"/>
      <c r="F162" s="216" t="s">
        <v>582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641</v>
      </c>
      <c r="G163" s="221"/>
      <c r="H163" s="224">
        <v>10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31" t="s">
        <v>208</v>
      </c>
      <c r="D164" s="231" t="s">
        <v>330</v>
      </c>
      <c r="E164" s="232" t="s">
        <v>583</v>
      </c>
      <c r="F164" s="233" t="s">
        <v>584</v>
      </c>
      <c r="G164" s="234" t="s">
        <v>163</v>
      </c>
      <c r="H164" s="235">
        <v>44.44</v>
      </c>
      <c r="I164" s="236"/>
      <c r="J164" s="237">
        <f>ROUND(I164*H164,2)</f>
        <v>0</v>
      </c>
      <c r="K164" s="233" t="s">
        <v>141</v>
      </c>
      <c r="L164" s="238"/>
      <c r="M164" s="239" t="s">
        <v>1</v>
      </c>
      <c r="N164" s="240" t="s">
        <v>42</v>
      </c>
      <c r="O164" s="70"/>
      <c r="P164" s="211">
        <f>O164*H164</f>
        <v>0</v>
      </c>
      <c r="Q164" s="211">
        <v>0.95499999999999996</v>
      </c>
      <c r="R164" s="211">
        <f>Q164*H164</f>
        <v>42.440199999999997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178</v>
      </c>
      <c r="AT164" s="213" t="s">
        <v>330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651</v>
      </c>
    </row>
    <row r="165" spans="1:65" s="2" customFormat="1">
      <c r="A165" s="33"/>
      <c r="B165" s="34"/>
      <c r="C165" s="35"/>
      <c r="D165" s="215" t="s">
        <v>144</v>
      </c>
      <c r="E165" s="35"/>
      <c r="F165" s="216" t="s">
        <v>584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652</v>
      </c>
      <c r="G166" s="221"/>
      <c r="H166" s="224">
        <v>44.44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31" t="s">
        <v>214</v>
      </c>
      <c r="D167" s="231" t="s">
        <v>330</v>
      </c>
      <c r="E167" s="232" t="s">
        <v>357</v>
      </c>
      <c r="F167" s="233" t="s">
        <v>358</v>
      </c>
      <c r="G167" s="234" t="s">
        <v>140</v>
      </c>
      <c r="H167" s="235">
        <v>2600</v>
      </c>
      <c r="I167" s="236"/>
      <c r="J167" s="237">
        <f>ROUND(I167*H167,2)</f>
        <v>0</v>
      </c>
      <c r="K167" s="233" t="s">
        <v>141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5.1999999999999995E-4</v>
      </c>
      <c r="R167" s="211">
        <f>Q167*H167</f>
        <v>1.3519999999999999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178</v>
      </c>
      <c r="AT167" s="213" t="s">
        <v>330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587</v>
      </c>
    </row>
    <row r="168" spans="1:65" s="2" customFormat="1">
      <c r="A168" s="33"/>
      <c r="B168" s="34"/>
      <c r="C168" s="35"/>
      <c r="D168" s="215" t="s">
        <v>144</v>
      </c>
      <c r="E168" s="35"/>
      <c r="F168" s="216" t="s">
        <v>358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13" customFormat="1">
      <c r="B169" s="220"/>
      <c r="C169" s="221"/>
      <c r="D169" s="215" t="s">
        <v>166</v>
      </c>
      <c r="E169" s="222" t="s">
        <v>1</v>
      </c>
      <c r="F169" s="223" t="s">
        <v>653</v>
      </c>
      <c r="G169" s="221"/>
      <c r="H169" s="224">
        <v>2600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166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134</v>
      </c>
    </row>
    <row r="170" spans="1:65" s="2" customFormat="1" ht="21.75" customHeight="1">
      <c r="A170" s="33"/>
      <c r="B170" s="34"/>
      <c r="C170" s="231" t="s">
        <v>8</v>
      </c>
      <c r="D170" s="231" t="s">
        <v>330</v>
      </c>
      <c r="E170" s="232" t="s">
        <v>589</v>
      </c>
      <c r="F170" s="233" t="s">
        <v>590</v>
      </c>
      <c r="G170" s="234" t="s">
        <v>140</v>
      </c>
      <c r="H170" s="235">
        <v>1510</v>
      </c>
      <c r="I170" s="236"/>
      <c r="J170" s="237">
        <f>ROUND(I170*H170,2)</f>
        <v>0</v>
      </c>
      <c r="K170" s="233" t="s">
        <v>141</v>
      </c>
      <c r="L170" s="238"/>
      <c r="M170" s="239" t="s">
        <v>1</v>
      </c>
      <c r="N170" s="240" t="s">
        <v>42</v>
      </c>
      <c r="O170" s="70"/>
      <c r="P170" s="211">
        <f>O170*H170</f>
        <v>0</v>
      </c>
      <c r="Q170" s="211">
        <v>5.6999999999999998E-4</v>
      </c>
      <c r="R170" s="211">
        <f>Q170*H170</f>
        <v>0.86070000000000002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178</v>
      </c>
      <c r="AT170" s="213" t="s">
        <v>330</v>
      </c>
      <c r="AU170" s="213" t="s">
        <v>87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591</v>
      </c>
    </row>
    <row r="171" spans="1:65" s="2" customFormat="1">
      <c r="A171" s="33"/>
      <c r="B171" s="34"/>
      <c r="C171" s="35"/>
      <c r="D171" s="215" t="s">
        <v>144</v>
      </c>
      <c r="E171" s="35"/>
      <c r="F171" s="216" t="s">
        <v>590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144</v>
      </c>
      <c r="AU171" s="16" t="s">
        <v>87</v>
      </c>
    </row>
    <row r="172" spans="1:65" s="13" customFormat="1">
      <c r="B172" s="220"/>
      <c r="C172" s="221"/>
      <c r="D172" s="215" t="s">
        <v>166</v>
      </c>
      <c r="E172" s="222" t="s">
        <v>1</v>
      </c>
      <c r="F172" s="223" t="s">
        <v>654</v>
      </c>
      <c r="G172" s="221"/>
      <c r="H172" s="224">
        <v>1510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166</v>
      </c>
      <c r="AU172" s="230" t="s">
        <v>87</v>
      </c>
      <c r="AV172" s="13" t="s">
        <v>87</v>
      </c>
      <c r="AW172" s="13" t="s">
        <v>34</v>
      </c>
      <c r="AX172" s="13" t="s">
        <v>85</v>
      </c>
      <c r="AY172" s="230" t="s">
        <v>134</v>
      </c>
    </row>
    <row r="173" spans="1:65" s="2" customFormat="1" ht="21.75" customHeight="1">
      <c r="A173" s="33"/>
      <c r="B173" s="34"/>
      <c r="C173" s="231" t="s">
        <v>226</v>
      </c>
      <c r="D173" s="231" t="s">
        <v>330</v>
      </c>
      <c r="E173" s="232" t="s">
        <v>361</v>
      </c>
      <c r="F173" s="233" t="s">
        <v>362</v>
      </c>
      <c r="G173" s="234" t="s">
        <v>140</v>
      </c>
      <c r="H173" s="235">
        <v>4110</v>
      </c>
      <c r="I173" s="236"/>
      <c r="J173" s="237">
        <f>ROUND(I173*H173,2)</f>
        <v>0</v>
      </c>
      <c r="K173" s="233" t="s">
        <v>141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9.0000000000000006E-5</v>
      </c>
      <c r="R173" s="211">
        <f>Q173*H173</f>
        <v>0.36990000000000001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178</v>
      </c>
      <c r="AT173" s="213" t="s">
        <v>330</v>
      </c>
      <c r="AU173" s="213" t="s">
        <v>87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593</v>
      </c>
    </row>
    <row r="174" spans="1:65" s="2" customFormat="1">
      <c r="A174" s="33"/>
      <c r="B174" s="34"/>
      <c r="C174" s="35"/>
      <c r="D174" s="215" t="s">
        <v>144</v>
      </c>
      <c r="E174" s="35"/>
      <c r="F174" s="216" t="s">
        <v>362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144</v>
      </c>
      <c r="AU174" s="16" t="s">
        <v>87</v>
      </c>
    </row>
    <row r="175" spans="1:65" s="13" customFormat="1">
      <c r="B175" s="220"/>
      <c r="C175" s="221"/>
      <c r="D175" s="215" t="s">
        <v>166</v>
      </c>
      <c r="E175" s="222" t="s">
        <v>1</v>
      </c>
      <c r="F175" s="223" t="s">
        <v>655</v>
      </c>
      <c r="G175" s="221"/>
      <c r="H175" s="224">
        <v>4110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166</v>
      </c>
      <c r="AU175" s="230" t="s">
        <v>87</v>
      </c>
      <c r="AV175" s="13" t="s">
        <v>87</v>
      </c>
      <c r="AW175" s="13" t="s">
        <v>34</v>
      </c>
      <c r="AX175" s="13" t="s">
        <v>85</v>
      </c>
      <c r="AY175" s="230" t="s">
        <v>134</v>
      </c>
    </row>
    <row r="176" spans="1:65" s="2" customFormat="1" ht="21.75" customHeight="1">
      <c r="A176" s="33"/>
      <c r="B176" s="34"/>
      <c r="C176" s="231" t="s">
        <v>232</v>
      </c>
      <c r="D176" s="231" t="s">
        <v>330</v>
      </c>
      <c r="E176" s="232" t="s">
        <v>367</v>
      </c>
      <c r="F176" s="233" t="s">
        <v>368</v>
      </c>
      <c r="G176" s="234" t="s">
        <v>140</v>
      </c>
      <c r="H176" s="235">
        <v>670</v>
      </c>
      <c r="I176" s="236"/>
      <c r="J176" s="237">
        <f>ROUND(I176*H176,2)</f>
        <v>0</v>
      </c>
      <c r="K176" s="233" t="s">
        <v>141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9.0000000000000006E-5</v>
      </c>
      <c r="R176" s="211">
        <f>Q176*H176</f>
        <v>6.0300000000000006E-2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178</v>
      </c>
      <c r="AT176" s="213" t="s">
        <v>330</v>
      </c>
      <c r="AU176" s="213" t="s">
        <v>87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152</v>
      </c>
      <c r="BM176" s="213" t="s">
        <v>595</v>
      </c>
    </row>
    <row r="177" spans="1:65" s="2" customFormat="1">
      <c r="A177" s="33"/>
      <c r="B177" s="34"/>
      <c r="C177" s="35"/>
      <c r="D177" s="215" t="s">
        <v>144</v>
      </c>
      <c r="E177" s="35"/>
      <c r="F177" s="216" t="s">
        <v>368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144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656</v>
      </c>
      <c r="G178" s="221"/>
      <c r="H178" s="224">
        <v>670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31" t="s">
        <v>238</v>
      </c>
      <c r="D179" s="231" t="s">
        <v>330</v>
      </c>
      <c r="E179" s="232" t="s">
        <v>597</v>
      </c>
      <c r="F179" s="233" t="s">
        <v>598</v>
      </c>
      <c r="G179" s="234" t="s">
        <v>187</v>
      </c>
      <c r="H179" s="235">
        <v>40.299999999999997</v>
      </c>
      <c r="I179" s="236"/>
      <c r="J179" s="237">
        <f>ROUND(I179*H179,2)</f>
        <v>0</v>
      </c>
      <c r="K179" s="233" t="s">
        <v>141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1E-3</v>
      </c>
      <c r="R179" s="211">
        <f>Q179*H179</f>
        <v>4.0299999999999996E-2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178</v>
      </c>
      <c r="AT179" s="213" t="s">
        <v>330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599</v>
      </c>
    </row>
    <row r="180" spans="1:65" s="2" customFormat="1">
      <c r="A180" s="33"/>
      <c r="B180" s="34"/>
      <c r="C180" s="35"/>
      <c r="D180" s="215" t="s">
        <v>144</v>
      </c>
      <c r="E180" s="35"/>
      <c r="F180" s="216" t="s">
        <v>598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13" customFormat="1">
      <c r="B181" s="220"/>
      <c r="C181" s="221"/>
      <c r="D181" s="215" t="s">
        <v>166</v>
      </c>
      <c r="E181" s="222" t="s">
        <v>1</v>
      </c>
      <c r="F181" s="223" t="s">
        <v>657</v>
      </c>
      <c r="G181" s="221"/>
      <c r="H181" s="224">
        <v>40.299999999999997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166</v>
      </c>
      <c r="AU181" s="230" t="s">
        <v>87</v>
      </c>
      <c r="AV181" s="13" t="s">
        <v>87</v>
      </c>
      <c r="AW181" s="13" t="s">
        <v>34</v>
      </c>
      <c r="AX181" s="13" t="s">
        <v>85</v>
      </c>
      <c r="AY181" s="230" t="s">
        <v>134</v>
      </c>
    </row>
    <row r="182" spans="1:65" s="2" customFormat="1" ht="21.75" customHeight="1">
      <c r="A182" s="33"/>
      <c r="B182" s="34"/>
      <c r="C182" s="231" t="s">
        <v>244</v>
      </c>
      <c r="D182" s="231" t="s">
        <v>330</v>
      </c>
      <c r="E182" s="232" t="s">
        <v>345</v>
      </c>
      <c r="F182" s="233" t="s">
        <v>346</v>
      </c>
      <c r="G182" s="234" t="s">
        <v>140</v>
      </c>
      <c r="H182" s="235">
        <v>50</v>
      </c>
      <c r="I182" s="236"/>
      <c r="J182" s="237">
        <f>ROUND(I182*H182,2)</f>
        <v>0</v>
      </c>
      <c r="K182" s="233" t="s">
        <v>141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1.23E-3</v>
      </c>
      <c r="R182" s="211">
        <f>Q182*H182</f>
        <v>6.1499999999999999E-2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178</v>
      </c>
      <c r="AT182" s="213" t="s">
        <v>330</v>
      </c>
      <c r="AU182" s="213" t="s">
        <v>87</v>
      </c>
      <c r="AY182" s="16" t="s">
        <v>134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658</v>
      </c>
    </row>
    <row r="183" spans="1:65" s="2" customFormat="1">
      <c r="A183" s="33"/>
      <c r="B183" s="34"/>
      <c r="C183" s="35"/>
      <c r="D183" s="215" t="s">
        <v>144</v>
      </c>
      <c r="E183" s="35"/>
      <c r="F183" s="216" t="s">
        <v>346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649</v>
      </c>
      <c r="G184" s="221"/>
      <c r="H184" s="224">
        <v>50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31" t="s">
        <v>250</v>
      </c>
      <c r="D185" s="231" t="s">
        <v>330</v>
      </c>
      <c r="E185" s="232" t="s">
        <v>336</v>
      </c>
      <c r="F185" s="233" t="s">
        <v>337</v>
      </c>
      <c r="G185" s="234" t="s">
        <v>217</v>
      </c>
      <c r="H185" s="235">
        <v>16</v>
      </c>
      <c r="I185" s="236"/>
      <c r="J185" s="237">
        <f>ROUND(I185*H185,2)</f>
        <v>0</v>
      </c>
      <c r="K185" s="233" t="s">
        <v>141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1</v>
      </c>
      <c r="R185" s="211">
        <f>Q185*H185</f>
        <v>16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178</v>
      </c>
      <c r="AT185" s="213" t="s">
        <v>330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609</v>
      </c>
    </row>
    <row r="186" spans="1:65" s="2" customFormat="1">
      <c r="A186" s="33"/>
      <c r="B186" s="34"/>
      <c r="C186" s="35"/>
      <c r="D186" s="215" t="s">
        <v>144</v>
      </c>
      <c r="E186" s="35"/>
      <c r="F186" s="216" t="s">
        <v>337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13" customFormat="1">
      <c r="B187" s="220"/>
      <c r="C187" s="221"/>
      <c r="D187" s="215" t="s">
        <v>166</v>
      </c>
      <c r="E187" s="222" t="s">
        <v>1</v>
      </c>
      <c r="F187" s="223" t="s">
        <v>659</v>
      </c>
      <c r="G187" s="221"/>
      <c r="H187" s="224">
        <v>16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166</v>
      </c>
      <c r="AU187" s="230" t="s">
        <v>87</v>
      </c>
      <c r="AV187" s="13" t="s">
        <v>87</v>
      </c>
      <c r="AW187" s="13" t="s">
        <v>34</v>
      </c>
      <c r="AX187" s="13" t="s">
        <v>85</v>
      </c>
      <c r="AY187" s="230" t="s">
        <v>134</v>
      </c>
    </row>
    <row r="188" spans="1:65" s="2" customFormat="1" ht="21.75" customHeight="1">
      <c r="A188" s="33"/>
      <c r="B188" s="34"/>
      <c r="C188" s="231" t="s">
        <v>7</v>
      </c>
      <c r="D188" s="231" t="s">
        <v>330</v>
      </c>
      <c r="E188" s="232" t="s">
        <v>331</v>
      </c>
      <c r="F188" s="233" t="s">
        <v>332</v>
      </c>
      <c r="G188" s="234" t="s">
        <v>217</v>
      </c>
      <c r="H188" s="235">
        <v>17</v>
      </c>
      <c r="I188" s="236"/>
      <c r="J188" s="237">
        <f>ROUND(I188*H188,2)</f>
        <v>0</v>
      </c>
      <c r="K188" s="233" t="s">
        <v>141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</v>
      </c>
      <c r="R188" s="211">
        <f>Q188*H188</f>
        <v>17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178</v>
      </c>
      <c r="AT188" s="213" t="s">
        <v>330</v>
      </c>
      <c r="AU188" s="213" t="s">
        <v>87</v>
      </c>
      <c r="AY188" s="16" t="s">
        <v>134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611</v>
      </c>
    </row>
    <row r="189" spans="1:65" s="2" customFormat="1">
      <c r="A189" s="33"/>
      <c r="B189" s="34"/>
      <c r="C189" s="35"/>
      <c r="D189" s="215" t="s">
        <v>144</v>
      </c>
      <c r="E189" s="35"/>
      <c r="F189" s="216" t="s">
        <v>332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13" customFormat="1">
      <c r="B190" s="220"/>
      <c r="C190" s="221"/>
      <c r="D190" s="215" t="s">
        <v>166</v>
      </c>
      <c r="E190" s="222" t="s">
        <v>1</v>
      </c>
      <c r="F190" s="223" t="s">
        <v>660</v>
      </c>
      <c r="G190" s="221"/>
      <c r="H190" s="224">
        <v>17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166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134</v>
      </c>
    </row>
    <row r="191" spans="1:65" s="12" customFormat="1" ht="25.9" customHeight="1">
      <c r="B191" s="186"/>
      <c r="C191" s="187"/>
      <c r="D191" s="188" t="s">
        <v>76</v>
      </c>
      <c r="E191" s="189" t="s">
        <v>464</v>
      </c>
      <c r="F191" s="189" t="s">
        <v>465</v>
      </c>
      <c r="G191" s="187"/>
      <c r="H191" s="187"/>
      <c r="I191" s="190"/>
      <c r="J191" s="191">
        <f>BK191</f>
        <v>0</v>
      </c>
      <c r="K191" s="187"/>
      <c r="L191" s="192"/>
      <c r="M191" s="193"/>
      <c r="N191" s="194"/>
      <c r="O191" s="194"/>
      <c r="P191" s="195">
        <f>SUM(P192:P214)</f>
        <v>0</v>
      </c>
      <c r="Q191" s="194"/>
      <c r="R191" s="195">
        <f>SUM(R192:R214)</f>
        <v>0</v>
      </c>
      <c r="S191" s="194"/>
      <c r="T191" s="196">
        <f>SUM(T192:T214)</f>
        <v>0</v>
      </c>
      <c r="AR191" s="197" t="s">
        <v>152</v>
      </c>
      <c r="AT191" s="198" t="s">
        <v>76</v>
      </c>
      <c r="AU191" s="198" t="s">
        <v>77</v>
      </c>
      <c r="AY191" s="197" t="s">
        <v>134</v>
      </c>
      <c r="BK191" s="199">
        <f>SUM(BK192:BK214)</f>
        <v>0</v>
      </c>
    </row>
    <row r="192" spans="1:65" s="2" customFormat="1" ht="21.75" customHeight="1">
      <c r="A192" s="33"/>
      <c r="B192" s="34"/>
      <c r="C192" s="202" t="s">
        <v>262</v>
      </c>
      <c r="D192" s="202" t="s">
        <v>137</v>
      </c>
      <c r="E192" s="203" t="s">
        <v>613</v>
      </c>
      <c r="F192" s="204" t="s">
        <v>614</v>
      </c>
      <c r="G192" s="205" t="s">
        <v>217</v>
      </c>
      <c r="H192" s="206">
        <v>38.195999999999998</v>
      </c>
      <c r="I192" s="207"/>
      <c r="J192" s="208">
        <f>ROUND(I192*H192,2)</f>
        <v>0</v>
      </c>
      <c r="K192" s="204" t="s">
        <v>141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142</v>
      </c>
      <c r="AT192" s="213" t="s">
        <v>137</v>
      </c>
      <c r="AU192" s="213" t="s">
        <v>85</v>
      </c>
      <c r="AY192" s="16" t="s">
        <v>134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142</v>
      </c>
      <c r="BM192" s="213" t="s">
        <v>661</v>
      </c>
    </row>
    <row r="193" spans="1:65" s="2" customFormat="1" ht="68.25">
      <c r="A193" s="33"/>
      <c r="B193" s="34"/>
      <c r="C193" s="35"/>
      <c r="D193" s="215" t="s">
        <v>144</v>
      </c>
      <c r="E193" s="35"/>
      <c r="F193" s="216" t="s">
        <v>616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144</v>
      </c>
      <c r="AU193" s="16" t="s">
        <v>85</v>
      </c>
    </row>
    <row r="194" spans="1:65" s="13" customFormat="1">
      <c r="B194" s="220"/>
      <c r="C194" s="221"/>
      <c r="D194" s="215" t="s">
        <v>166</v>
      </c>
      <c r="E194" s="222" t="s">
        <v>1</v>
      </c>
      <c r="F194" s="223" t="s">
        <v>662</v>
      </c>
      <c r="G194" s="221"/>
      <c r="H194" s="224">
        <v>38.195999999999998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166</v>
      </c>
      <c r="AU194" s="230" t="s">
        <v>85</v>
      </c>
      <c r="AV194" s="13" t="s">
        <v>87</v>
      </c>
      <c r="AW194" s="13" t="s">
        <v>34</v>
      </c>
      <c r="AX194" s="13" t="s">
        <v>85</v>
      </c>
      <c r="AY194" s="230" t="s">
        <v>134</v>
      </c>
    </row>
    <row r="195" spans="1:65" s="2" customFormat="1" ht="21.75" customHeight="1">
      <c r="A195" s="33"/>
      <c r="B195" s="34"/>
      <c r="C195" s="202" t="s">
        <v>268</v>
      </c>
      <c r="D195" s="202" t="s">
        <v>137</v>
      </c>
      <c r="E195" s="203" t="s">
        <v>478</v>
      </c>
      <c r="F195" s="204" t="s">
        <v>479</v>
      </c>
      <c r="G195" s="205" t="s">
        <v>217</v>
      </c>
      <c r="H195" s="206">
        <v>0.1</v>
      </c>
      <c r="I195" s="207"/>
      <c r="J195" s="208">
        <f>ROUND(I195*H195,2)</f>
        <v>0</v>
      </c>
      <c r="K195" s="204" t="s">
        <v>141</v>
      </c>
      <c r="L195" s="38"/>
      <c r="M195" s="209" t="s">
        <v>1</v>
      </c>
      <c r="N195" s="210" t="s">
        <v>42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142</v>
      </c>
      <c r="AT195" s="213" t="s">
        <v>137</v>
      </c>
      <c r="AU195" s="213" t="s">
        <v>85</v>
      </c>
      <c r="AY195" s="16" t="s">
        <v>134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142</v>
      </c>
      <c r="BM195" s="213" t="s">
        <v>618</v>
      </c>
    </row>
    <row r="196" spans="1:65" s="2" customFormat="1" ht="29.25">
      <c r="A196" s="33"/>
      <c r="B196" s="34"/>
      <c r="C196" s="35"/>
      <c r="D196" s="215" t="s">
        <v>144</v>
      </c>
      <c r="E196" s="35"/>
      <c r="F196" s="216" t="s">
        <v>481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144</v>
      </c>
      <c r="AU196" s="16" t="s">
        <v>85</v>
      </c>
    </row>
    <row r="197" spans="1:65" s="2" customFormat="1" ht="33" customHeight="1">
      <c r="A197" s="33"/>
      <c r="B197" s="34"/>
      <c r="C197" s="202" t="s">
        <v>275</v>
      </c>
      <c r="D197" s="202" t="s">
        <v>137</v>
      </c>
      <c r="E197" s="203" t="s">
        <v>484</v>
      </c>
      <c r="F197" s="204" t="s">
        <v>485</v>
      </c>
      <c r="G197" s="205" t="s">
        <v>140</v>
      </c>
      <c r="H197" s="206">
        <v>1</v>
      </c>
      <c r="I197" s="207"/>
      <c r="J197" s="208">
        <f>ROUND(I197*H197,2)</f>
        <v>0</v>
      </c>
      <c r="K197" s="204" t="s">
        <v>141</v>
      </c>
      <c r="L197" s="38"/>
      <c r="M197" s="209" t="s">
        <v>1</v>
      </c>
      <c r="N197" s="210" t="s">
        <v>42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142</v>
      </c>
      <c r="AT197" s="213" t="s">
        <v>137</v>
      </c>
      <c r="AU197" s="213" t="s">
        <v>85</v>
      </c>
      <c r="AY197" s="16" t="s">
        <v>134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142</v>
      </c>
      <c r="BM197" s="213" t="s">
        <v>619</v>
      </c>
    </row>
    <row r="198" spans="1:65" s="2" customFormat="1" ht="68.25">
      <c r="A198" s="33"/>
      <c r="B198" s="34"/>
      <c r="C198" s="35"/>
      <c r="D198" s="215" t="s">
        <v>144</v>
      </c>
      <c r="E198" s="35"/>
      <c r="F198" s="216" t="s">
        <v>487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144</v>
      </c>
      <c r="AU198" s="16" t="s">
        <v>85</v>
      </c>
    </row>
    <row r="199" spans="1:65" s="2" customFormat="1" ht="19.5">
      <c r="A199" s="33"/>
      <c r="B199" s="34"/>
      <c r="C199" s="35"/>
      <c r="D199" s="215" t="s">
        <v>155</v>
      </c>
      <c r="E199" s="35"/>
      <c r="F199" s="219" t="s">
        <v>488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155</v>
      </c>
      <c r="AU199" s="16" t="s">
        <v>85</v>
      </c>
    </row>
    <row r="200" spans="1:65" s="13" customFormat="1">
      <c r="B200" s="220"/>
      <c r="C200" s="221"/>
      <c r="D200" s="215" t="s">
        <v>166</v>
      </c>
      <c r="E200" s="222" t="s">
        <v>1</v>
      </c>
      <c r="F200" s="223" t="s">
        <v>663</v>
      </c>
      <c r="G200" s="221"/>
      <c r="H200" s="224">
        <v>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166</v>
      </c>
      <c r="AU200" s="230" t="s">
        <v>85</v>
      </c>
      <c r="AV200" s="13" t="s">
        <v>87</v>
      </c>
      <c r="AW200" s="13" t="s">
        <v>34</v>
      </c>
      <c r="AX200" s="13" t="s">
        <v>85</v>
      </c>
      <c r="AY200" s="230" t="s">
        <v>134</v>
      </c>
    </row>
    <row r="201" spans="1:65" s="2" customFormat="1" ht="21.75" customHeight="1">
      <c r="A201" s="33"/>
      <c r="B201" s="34"/>
      <c r="C201" s="202" t="s">
        <v>280</v>
      </c>
      <c r="D201" s="202" t="s">
        <v>137</v>
      </c>
      <c r="E201" s="203" t="s">
        <v>515</v>
      </c>
      <c r="F201" s="204" t="s">
        <v>516</v>
      </c>
      <c r="G201" s="205" t="s">
        <v>217</v>
      </c>
      <c r="H201" s="206">
        <v>42.44</v>
      </c>
      <c r="I201" s="207"/>
      <c r="J201" s="208">
        <f>ROUND(I201*H201,2)</f>
        <v>0</v>
      </c>
      <c r="K201" s="204" t="s">
        <v>141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142</v>
      </c>
      <c r="AT201" s="213" t="s">
        <v>137</v>
      </c>
      <c r="AU201" s="213" t="s">
        <v>85</v>
      </c>
      <c r="AY201" s="16" t="s">
        <v>134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142</v>
      </c>
      <c r="BM201" s="213" t="s">
        <v>621</v>
      </c>
    </row>
    <row r="202" spans="1:65" s="2" customFormat="1" ht="68.25">
      <c r="A202" s="33"/>
      <c r="B202" s="34"/>
      <c r="C202" s="35"/>
      <c r="D202" s="215" t="s">
        <v>144</v>
      </c>
      <c r="E202" s="35"/>
      <c r="F202" s="216" t="s">
        <v>518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144</v>
      </c>
      <c r="AU202" s="16" t="s">
        <v>85</v>
      </c>
    </row>
    <row r="203" spans="1:65" s="13" customFormat="1">
      <c r="B203" s="220"/>
      <c r="C203" s="221"/>
      <c r="D203" s="215" t="s">
        <v>166</v>
      </c>
      <c r="E203" s="222" t="s">
        <v>1</v>
      </c>
      <c r="F203" s="223" t="s">
        <v>664</v>
      </c>
      <c r="G203" s="221"/>
      <c r="H203" s="224">
        <v>42.44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166</v>
      </c>
      <c r="AU203" s="230" t="s">
        <v>85</v>
      </c>
      <c r="AV203" s="13" t="s">
        <v>87</v>
      </c>
      <c r="AW203" s="13" t="s">
        <v>34</v>
      </c>
      <c r="AX203" s="13" t="s">
        <v>85</v>
      </c>
      <c r="AY203" s="230" t="s">
        <v>134</v>
      </c>
    </row>
    <row r="204" spans="1:65" s="2" customFormat="1" ht="33" customHeight="1">
      <c r="A204" s="33"/>
      <c r="B204" s="34"/>
      <c r="C204" s="202" t="s">
        <v>285</v>
      </c>
      <c r="D204" s="202" t="s">
        <v>137</v>
      </c>
      <c r="E204" s="203" t="s">
        <v>623</v>
      </c>
      <c r="F204" s="204" t="s">
        <v>624</v>
      </c>
      <c r="G204" s="205" t="s">
        <v>140</v>
      </c>
      <c r="H204" s="206">
        <v>1</v>
      </c>
      <c r="I204" s="207"/>
      <c r="J204" s="208">
        <f>ROUND(I204*H204,2)</f>
        <v>0</v>
      </c>
      <c r="K204" s="204" t="s">
        <v>141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142</v>
      </c>
      <c r="AT204" s="213" t="s">
        <v>137</v>
      </c>
      <c r="AU204" s="213" t="s">
        <v>85</v>
      </c>
      <c r="AY204" s="16" t="s">
        <v>134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142</v>
      </c>
      <c r="BM204" s="213" t="s">
        <v>625</v>
      </c>
    </row>
    <row r="205" spans="1:65" s="2" customFormat="1" ht="68.25">
      <c r="A205" s="33"/>
      <c r="B205" s="34"/>
      <c r="C205" s="35"/>
      <c r="D205" s="215" t="s">
        <v>144</v>
      </c>
      <c r="E205" s="35"/>
      <c r="F205" s="216" t="s">
        <v>626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85</v>
      </c>
    </row>
    <row r="206" spans="1:65" s="2" customFormat="1" ht="19.5">
      <c r="A206" s="33"/>
      <c r="B206" s="34"/>
      <c r="C206" s="35"/>
      <c r="D206" s="215" t="s">
        <v>155</v>
      </c>
      <c r="E206" s="35"/>
      <c r="F206" s="219" t="s">
        <v>488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155</v>
      </c>
      <c r="AU206" s="16" t="s">
        <v>85</v>
      </c>
    </row>
    <row r="207" spans="1:65" s="13" customFormat="1">
      <c r="B207" s="220"/>
      <c r="C207" s="221"/>
      <c r="D207" s="215" t="s">
        <v>166</v>
      </c>
      <c r="E207" s="222" t="s">
        <v>1</v>
      </c>
      <c r="F207" s="223" t="s">
        <v>665</v>
      </c>
      <c r="G207" s="221"/>
      <c r="H207" s="224">
        <v>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166</v>
      </c>
      <c r="AU207" s="230" t="s">
        <v>85</v>
      </c>
      <c r="AV207" s="13" t="s">
        <v>87</v>
      </c>
      <c r="AW207" s="13" t="s">
        <v>34</v>
      </c>
      <c r="AX207" s="13" t="s">
        <v>85</v>
      </c>
      <c r="AY207" s="230" t="s">
        <v>134</v>
      </c>
    </row>
    <row r="208" spans="1:65" s="2" customFormat="1" ht="21.75" customHeight="1">
      <c r="A208" s="33"/>
      <c r="B208" s="34"/>
      <c r="C208" s="202" t="s">
        <v>290</v>
      </c>
      <c r="D208" s="202" t="s">
        <v>137</v>
      </c>
      <c r="E208" s="203" t="s">
        <v>628</v>
      </c>
      <c r="F208" s="204" t="s">
        <v>629</v>
      </c>
      <c r="G208" s="205" t="s">
        <v>217</v>
      </c>
      <c r="H208" s="206">
        <v>33</v>
      </c>
      <c r="I208" s="207"/>
      <c r="J208" s="208">
        <f>ROUND(I208*H208,2)</f>
        <v>0</v>
      </c>
      <c r="K208" s="204" t="s">
        <v>141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142</v>
      </c>
      <c r="AT208" s="213" t="s">
        <v>137</v>
      </c>
      <c r="AU208" s="213" t="s">
        <v>85</v>
      </c>
      <c r="AY208" s="16" t="s">
        <v>134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142</v>
      </c>
      <c r="BM208" s="213" t="s">
        <v>630</v>
      </c>
    </row>
    <row r="209" spans="1:65" s="2" customFormat="1" ht="68.25">
      <c r="A209" s="33"/>
      <c r="B209" s="34"/>
      <c r="C209" s="35"/>
      <c r="D209" s="215" t="s">
        <v>144</v>
      </c>
      <c r="E209" s="35"/>
      <c r="F209" s="216" t="s">
        <v>631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144</v>
      </c>
      <c r="AU209" s="16" t="s">
        <v>85</v>
      </c>
    </row>
    <row r="210" spans="1:65" s="2" customFormat="1" ht="19.5">
      <c r="A210" s="33"/>
      <c r="B210" s="34"/>
      <c r="C210" s="35"/>
      <c r="D210" s="215" t="s">
        <v>155</v>
      </c>
      <c r="E210" s="35"/>
      <c r="F210" s="219" t="s">
        <v>632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155</v>
      </c>
      <c r="AU210" s="16" t="s">
        <v>85</v>
      </c>
    </row>
    <row r="211" spans="1:65" s="13" customFormat="1">
      <c r="B211" s="220"/>
      <c r="C211" s="221"/>
      <c r="D211" s="215" t="s">
        <v>166</v>
      </c>
      <c r="E211" s="222" t="s">
        <v>1</v>
      </c>
      <c r="F211" s="223" t="s">
        <v>666</v>
      </c>
      <c r="G211" s="221"/>
      <c r="H211" s="224">
        <v>33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166</v>
      </c>
      <c r="AU211" s="230" t="s">
        <v>85</v>
      </c>
      <c r="AV211" s="13" t="s">
        <v>87</v>
      </c>
      <c r="AW211" s="13" t="s">
        <v>34</v>
      </c>
      <c r="AX211" s="13" t="s">
        <v>85</v>
      </c>
      <c r="AY211" s="230" t="s">
        <v>134</v>
      </c>
    </row>
    <row r="212" spans="1:65" s="2" customFormat="1" ht="21.75" customHeight="1">
      <c r="A212" s="33"/>
      <c r="B212" s="34"/>
      <c r="C212" s="202" t="s">
        <v>295</v>
      </c>
      <c r="D212" s="202" t="s">
        <v>137</v>
      </c>
      <c r="E212" s="203" t="s">
        <v>527</v>
      </c>
      <c r="F212" s="204" t="s">
        <v>528</v>
      </c>
      <c r="G212" s="205" t="s">
        <v>140</v>
      </c>
      <c r="H212" s="206">
        <v>2</v>
      </c>
      <c r="I212" s="207"/>
      <c r="J212" s="208">
        <f>ROUND(I212*H212,2)</f>
        <v>0</v>
      </c>
      <c r="K212" s="204" t="s">
        <v>141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142</v>
      </c>
      <c r="AT212" s="213" t="s">
        <v>137</v>
      </c>
      <c r="AU212" s="213" t="s">
        <v>85</v>
      </c>
      <c r="AY212" s="16" t="s">
        <v>134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142</v>
      </c>
      <c r="BM212" s="213" t="s">
        <v>634</v>
      </c>
    </row>
    <row r="213" spans="1:65" s="2" customFormat="1" ht="29.25">
      <c r="A213" s="33"/>
      <c r="B213" s="34"/>
      <c r="C213" s="35"/>
      <c r="D213" s="215" t="s">
        <v>144</v>
      </c>
      <c r="E213" s="35"/>
      <c r="F213" s="216" t="s">
        <v>530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144</v>
      </c>
      <c r="AU213" s="16" t="s">
        <v>85</v>
      </c>
    </row>
    <row r="214" spans="1:65" s="13" customFormat="1">
      <c r="B214" s="220"/>
      <c r="C214" s="221"/>
      <c r="D214" s="215" t="s">
        <v>166</v>
      </c>
      <c r="E214" s="222" t="s">
        <v>1</v>
      </c>
      <c r="F214" s="223" t="s">
        <v>635</v>
      </c>
      <c r="G214" s="221"/>
      <c r="H214" s="224">
        <v>2</v>
      </c>
      <c r="I214" s="225"/>
      <c r="J214" s="221"/>
      <c r="K214" s="221"/>
      <c r="L214" s="226"/>
      <c r="M214" s="252"/>
      <c r="N214" s="253"/>
      <c r="O214" s="253"/>
      <c r="P214" s="253"/>
      <c r="Q214" s="253"/>
      <c r="R214" s="253"/>
      <c r="S214" s="253"/>
      <c r="T214" s="254"/>
      <c r="AT214" s="230" t="s">
        <v>166</v>
      </c>
      <c r="AU214" s="230" t="s">
        <v>85</v>
      </c>
      <c r="AV214" s="13" t="s">
        <v>87</v>
      </c>
      <c r="AW214" s="13" t="s">
        <v>34</v>
      </c>
      <c r="AX214" s="13" t="s">
        <v>85</v>
      </c>
      <c r="AY214" s="230" t="s">
        <v>134</v>
      </c>
    </row>
    <row r="215" spans="1:65" s="2" customFormat="1" ht="6.95" customHeight="1">
      <c r="A215" s="33"/>
      <c r="B215" s="53"/>
      <c r="C215" s="54"/>
      <c r="D215" s="54"/>
      <c r="E215" s="54"/>
      <c r="F215" s="54"/>
      <c r="G215" s="54"/>
      <c r="H215" s="54"/>
      <c r="I215" s="151"/>
      <c r="J215" s="54"/>
      <c r="K215" s="54"/>
      <c r="L215" s="38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sheetProtection algorithmName="SHA-512" hashValue="l3eNoACt+u3bOL2ba51KxWRG8Ea8v/WMGfZLNbrhRHixusP99VF+tfyAPk1ddcZTSBxAgcVlNRPNoNLu+76p+Q==" saltValue="n6IvCvhc43gq+mtkYx1IWTX+OwW5fjEno5iYxRQKj84/Dxw47jahBuv/OdnskXlyQHK9aZa/rMfFY01KDcwHCA==" spinCount="100000" sheet="1" objects="1" scenarios="1" formatColumns="0" formatRows="0" autoFilter="0"/>
  <autoFilter ref="C118:K21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96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667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ROUND((SUM(BE119:BE226)),  2)</f>
        <v>0</v>
      </c>
      <c r="G33" s="33"/>
      <c r="H33" s="33"/>
      <c r="I33" s="130">
        <v>0.21</v>
      </c>
      <c r="J33" s="129">
        <f>ROUND(((SUM(BE119:BE226))*I33),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ROUND((SUM(BF119:BF226)),  2)</f>
        <v>0</v>
      </c>
      <c r="G34" s="33"/>
      <c r="H34" s="33"/>
      <c r="I34" s="130">
        <v>0.15</v>
      </c>
      <c r="J34" s="129">
        <f>ROUND(((SUM(BF119:BF226))*I34),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ROUND((SUM(BG119:BG226)),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ROUND((SUM(BH119:BH226)),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ROUND((SUM(BI119:BI226)),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04 - Výměna výhybkových pražců ve výhybce S49 1-9-190, T10.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J203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04 - Výměna výhybkových pražců ve výhybce S49 1-9-190, T10.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P120+P203</f>
        <v>0</v>
      </c>
      <c r="Q119" s="78"/>
      <c r="R119" s="183">
        <f>R120+R203</f>
        <v>55.625140000000002</v>
      </c>
      <c r="S119" s="78"/>
      <c r="T119" s="184">
        <f>T120+T203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BK120+BK203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55.625140000000002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SUM(P122:P202)</f>
        <v>0</v>
      </c>
      <c r="Q121" s="194"/>
      <c r="R121" s="195">
        <f>SUM(R122:R202)</f>
        <v>55.625140000000002</v>
      </c>
      <c r="S121" s="194"/>
      <c r="T121" s="196">
        <f>SUM(T122:T202)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SUM(BK122:BK202)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533</v>
      </c>
      <c r="F122" s="204" t="s">
        <v>534</v>
      </c>
      <c r="G122" s="205" t="s">
        <v>140</v>
      </c>
      <c r="H122" s="206">
        <v>96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668</v>
      </c>
    </row>
    <row r="123" spans="1:65" s="2" customFormat="1" ht="58.5">
      <c r="A123" s="33"/>
      <c r="B123" s="34"/>
      <c r="C123" s="35"/>
      <c r="D123" s="215" t="s">
        <v>144</v>
      </c>
      <c r="E123" s="35"/>
      <c r="F123" s="216" t="s">
        <v>536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9.5">
      <c r="A124" s="33"/>
      <c r="B124" s="34"/>
      <c r="C124" s="35"/>
      <c r="D124" s="215" t="s">
        <v>155</v>
      </c>
      <c r="E124" s="35"/>
      <c r="F124" s="219" t="s">
        <v>156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155</v>
      </c>
      <c r="AU124" s="16" t="s">
        <v>87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669</v>
      </c>
      <c r="G125" s="221"/>
      <c r="H125" s="224">
        <v>96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87</v>
      </c>
      <c r="D126" s="202" t="s">
        <v>137</v>
      </c>
      <c r="E126" s="203" t="s">
        <v>538</v>
      </c>
      <c r="F126" s="204" t="s">
        <v>539</v>
      </c>
      <c r="G126" s="205" t="s">
        <v>140</v>
      </c>
      <c r="H126" s="206">
        <v>68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670</v>
      </c>
    </row>
    <row r="127" spans="1:65" s="2" customFormat="1" ht="58.5">
      <c r="A127" s="33"/>
      <c r="B127" s="34"/>
      <c r="C127" s="35"/>
      <c r="D127" s="215" t="s">
        <v>144</v>
      </c>
      <c r="E127" s="35"/>
      <c r="F127" s="216" t="s">
        <v>541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13" customFormat="1">
      <c r="B129" s="220"/>
      <c r="C129" s="221"/>
      <c r="D129" s="215" t="s">
        <v>166</v>
      </c>
      <c r="E129" s="222" t="s">
        <v>1</v>
      </c>
      <c r="F129" s="223" t="s">
        <v>671</v>
      </c>
      <c r="G129" s="221"/>
      <c r="H129" s="224">
        <v>68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134</v>
      </c>
    </row>
    <row r="130" spans="1:65" s="2" customFormat="1" ht="21.75" customHeight="1">
      <c r="A130" s="33"/>
      <c r="B130" s="34"/>
      <c r="C130" s="202" t="s">
        <v>149</v>
      </c>
      <c r="D130" s="202" t="s">
        <v>137</v>
      </c>
      <c r="E130" s="203" t="s">
        <v>543</v>
      </c>
      <c r="F130" s="204" t="s">
        <v>544</v>
      </c>
      <c r="G130" s="205" t="s">
        <v>140</v>
      </c>
      <c r="H130" s="206">
        <v>44</v>
      </c>
      <c r="I130" s="207"/>
      <c r="J130" s="208">
        <f>ROUND(I130*H130,2)</f>
        <v>0</v>
      </c>
      <c r="K130" s="204" t="s">
        <v>141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137</v>
      </c>
      <c r="AU130" s="213" t="s">
        <v>87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672</v>
      </c>
    </row>
    <row r="131" spans="1:65" s="2" customFormat="1" ht="58.5">
      <c r="A131" s="33"/>
      <c r="B131" s="34"/>
      <c r="C131" s="35"/>
      <c r="D131" s="215" t="s">
        <v>144</v>
      </c>
      <c r="E131" s="35"/>
      <c r="F131" s="216" t="s">
        <v>546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5">
      <c r="A132" s="33"/>
      <c r="B132" s="34"/>
      <c r="C132" s="35"/>
      <c r="D132" s="215" t="s">
        <v>155</v>
      </c>
      <c r="E132" s="35"/>
      <c r="F132" s="219" t="s">
        <v>156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673</v>
      </c>
      <c r="G133" s="221"/>
      <c r="H133" s="224">
        <v>44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152</v>
      </c>
      <c r="D134" s="202" t="s">
        <v>137</v>
      </c>
      <c r="E134" s="203" t="s">
        <v>255</v>
      </c>
      <c r="F134" s="204" t="s">
        <v>256</v>
      </c>
      <c r="G134" s="205" t="s">
        <v>257</v>
      </c>
      <c r="H134" s="206">
        <v>400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674</v>
      </c>
    </row>
    <row r="135" spans="1:65" s="2" customFormat="1" ht="39">
      <c r="A135" s="33"/>
      <c r="B135" s="34"/>
      <c r="C135" s="35"/>
      <c r="D135" s="215" t="s">
        <v>144</v>
      </c>
      <c r="E135" s="35"/>
      <c r="F135" s="216" t="s">
        <v>259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9.5">
      <c r="A136" s="33"/>
      <c r="B136" s="34"/>
      <c r="C136" s="35"/>
      <c r="D136" s="215" t="s">
        <v>155</v>
      </c>
      <c r="E136" s="35"/>
      <c r="F136" s="219" t="s">
        <v>260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155</v>
      </c>
      <c r="AU136" s="16" t="s">
        <v>87</v>
      </c>
    </row>
    <row r="137" spans="1:65" s="13" customFormat="1">
      <c r="B137" s="220"/>
      <c r="C137" s="221"/>
      <c r="D137" s="215" t="s">
        <v>166</v>
      </c>
      <c r="E137" s="222" t="s">
        <v>1</v>
      </c>
      <c r="F137" s="223" t="s">
        <v>675</v>
      </c>
      <c r="G137" s="221"/>
      <c r="H137" s="224">
        <v>400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166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134</v>
      </c>
    </row>
    <row r="138" spans="1:65" s="2" customFormat="1" ht="21.75" customHeight="1">
      <c r="A138" s="33"/>
      <c r="B138" s="34"/>
      <c r="C138" s="202" t="s">
        <v>135</v>
      </c>
      <c r="D138" s="202" t="s">
        <v>137</v>
      </c>
      <c r="E138" s="203" t="s">
        <v>405</v>
      </c>
      <c r="F138" s="204" t="s">
        <v>406</v>
      </c>
      <c r="G138" s="205" t="s">
        <v>163</v>
      </c>
      <c r="H138" s="206">
        <v>8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676</v>
      </c>
    </row>
    <row r="139" spans="1:65" s="2" customFormat="1" ht="29.25">
      <c r="A139" s="33"/>
      <c r="B139" s="34"/>
      <c r="C139" s="35"/>
      <c r="D139" s="215" t="s">
        <v>144</v>
      </c>
      <c r="E139" s="35"/>
      <c r="F139" s="216" t="s">
        <v>408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13" customFormat="1">
      <c r="B140" s="220"/>
      <c r="C140" s="221"/>
      <c r="D140" s="215" t="s">
        <v>166</v>
      </c>
      <c r="E140" s="222" t="s">
        <v>1</v>
      </c>
      <c r="F140" s="223" t="s">
        <v>677</v>
      </c>
      <c r="G140" s="221"/>
      <c r="H140" s="224">
        <v>8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134</v>
      </c>
    </row>
    <row r="141" spans="1:65" s="2" customFormat="1" ht="21.75" customHeight="1">
      <c r="A141" s="33"/>
      <c r="B141" s="34"/>
      <c r="C141" s="202" t="s">
        <v>168</v>
      </c>
      <c r="D141" s="202" t="s">
        <v>137</v>
      </c>
      <c r="E141" s="203" t="s">
        <v>298</v>
      </c>
      <c r="F141" s="204" t="s">
        <v>299</v>
      </c>
      <c r="G141" s="205" t="s">
        <v>241</v>
      </c>
      <c r="H141" s="206">
        <v>0.24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678</v>
      </c>
    </row>
    <row r="142" spans="1:65" s="2" customFormat="1" ht="19.5">
      <c r="A142" s="33"/>
      <c r="B142" s="34"/>
      <c r="C142" s="35"/>
      <c r="D142" s="215" t="s">
        <v>144</v>
      </c>
      <c r="E142" s="35"/>
      <c r="F142" s="216" t="s">
        <v>301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9.5">
      <c r="A143" s="33"/>
      <c r="B143" s="34"/>
      <c r="C143" s="35"/>
      <c r="D143" s="215" t="s">
        <v>155</v>
      </c>
      <c r="E143" s="35"/>
      <c r="F143" s="219" t="s">
        <v>249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155</v>
      </c>
      <c r="AU143" s="16" t="s">
        <v>87</v>
      </c>
    </row>
    <row r="144" spans="1:65" s="13" customFormat="1">
      <c r="B144" s="220"/>
      <c r="C144" s="221"/>
      <c r="D144" s="215" t="s">
        <v>166</v>
      </c>
      <c r="E144" s="222" t="s">
        <v>1</v>
      </c>
      <c r="F144" s="223" t="s">
        <v>679</v>
      </c>
      <c r="G144" s="221"/>
      <c r="H144" s="224">
        <v>0.24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166</v>
      </c>
      <c r="AU144" s="230" t="s">
        <v>87</v>
      </c>
      <c r="AV144" s="13" t="s">
        <v>87</v>
      </c>
      <c r="AW144" s="13" t="s">
        <v>34</v>
      </c>
      <c r="AX144" s="13" t="s">
        <v>85</v>
      </c>
      <c r="AY144" s="230" t="s">
        <v>134</v>
      </c>
    </row>
    <row r="145" spans="1:65" s="2" customFormat="1" ht="21.75" customHeight="1">
      <c r="A145" s="33"/>
      <c r="B145" s="34"/>
      <c r="C145" s="202" t="s">
        <v>173</v>
      </c>
      <c r="D145" s="202" t="s">
        <v>137</v>
      </c>
      <c r="E145" s="203" t="s">
        <v>303</v>
      </c>
      <c r="F145" s="204" t="s">
        <v>304</v>
      </c>
      <c r="G145" s="205" t="s">
        <v>257</v>
      </c>
      <c r="H145" s="206">
        <v>175</v>
      </c>
      <c r="I145" s="207"/>
      <c r="J145" s="208">
        <f>ROUND(I145*H145,2)</f>
        <v>0</v>
      </c>
      <c r="K145" s="204" t="s">
        <v>141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137</v>
      </c>
      <c r="AU145" s="213" t="s">
        <v>87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680</v>
      </c>
    </row>
    <row r="146" spans="1:65" s="2" customFormat="1" ht="19.5">
      <c r="A146" s="33"/>
      <c r="B146" s="34"/>
      <c r="C146" s="35"/>
      <c r="D146" s="215" t="s">
        <v>144</v>
      </c>
      <c r="E146" s="35"/>
      <c r="F146" s="216" t="s">
        <v>306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9.5">
      <c r="A147" s="33"/>
      <c r="B147" s="34"/>
      <c r="C147" s="35"/>
      <c r="D147" s="215" t="s">
        <v>155</v>
      </c>
      <c r="E147" s="35"/>
      <c r="F147" s="219" t="s">
        <v>260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155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681</v>
      </c>
      <c r="G148" s="221"/>
      <c r="H148" s="224">
        <v>175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2" customFormat="1" ht="21.75" customHeight="1">
      <c r="A149" s="33"/>
      <c r="B149" s="34"/>
      <c r="C149" s="202" t="s">
        <v>178</v>
      </c>
      <c r="D149" s="202" t="s">
        <v>137</v>
      </c>
      <c r="E149" s="203" t="s">
        <v>556</v>
      </c>
      <c r="F149" s="204" t="s">
        <v>557</v>
      </c>
      <c r="G149" s="205" t="s">
        <v>257</v>
      </c>
      <c r="H149" s="206">
        <v>175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682</v>
      </c>
    </row>
    <row r="150" spans="1:65" s="2" customFormat="1" ht="19.5">
      <c r="A150" s="33"/>
      <c r="B150" s="34"/>
      <c r="C150" s="35"/>
      <c r="D150" s="215" t="s">
        <v>144</v>
      </c>
      <c r="E150" s="35"/>
      <c r="F150" s="216" t="s">
        <v>559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13" customFormat="1">
      <c r="B151" s="220"/>
      <c r="C151" s="221"/>
      <c r="D151" s="215" t="s">
        <v>166</v>
      </c>
      <c r="E151" s="222" t="s">
        <v>1</v>
      </c>
      <c r="F151" s="223" t="s">
        <v>681</v>
      </c>
      <c r="G151" s="221"/>
      <c r="H151" s="224">
        <v>175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166</v>
      </c>
      <c r="AU151" s="230" t="s">
        <v>87</v>
      </c>
      <c r="AV151" s="13" t="s">
        <v>87</v>
      </c>
      <c r="AW151" s="13" t="s">
        <v>34</v>
      </c>
      <c r="AX151" s="13" t="s">
        <v>85</v>
      </c>
      <c r="AY151" s="230" t="s">
        <v>134</v>
      </c>
    </row>
    <row r="152" spans="1:65" s="2" customFormat="1" ht="21.75" customHeight="1">
      <c r="A152" s="33"/>
      <c r="B152" s="34"/>
      <c r="C152" s="202" t="s">
        <v>184</v>
      </c>
      <c r="D152" s="202" t="s">
        <v>137</v>
      </c>
      <c r="E152" s="203" t="s">
        <v>560</v>
      </c>
      <c r="F152" s="204" t="s">
        <v>561</v>
      </c>
      <c r="G152" s="205" t="s">
        <v>140</v>
      </c>
      <c r="H152" s="206">
        <v>80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683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563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13" customFormat="1">
      <c r="B154" s="220"/>
      <c r="C154" s="221"/>
      <c r="D154" s="215" t="s">
        <v>166</v>
      </c>
      <c r="E154" s="222" t="s">
        <v>1</v>
      </c>
      <c r="F154" s="223" t="s">
        <v>684</v>
      </c>
      <c r="G154" s="221"/>
      <c r="H154" s="224">
        <v>80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166</v>
      </c>
      <c r="AU154" s="230" t="s">
        <v>87</v>
      </c>
      <c r="AV154" s="13" t="s">
        <v>87</v>
      </c>
      <c r="AW154" s="13" t="s">
        <v>34</v>
      </c>
      <c r="AX154" s="13" t="s">
        <v>85</v>
      </c>
      <c r="AY154" s="230" t="s">
        <v>134</v>
      </c>
    </row>
    <row r="155" spans="1:65" s="2" customFormat="1" ht="21.75" customHeight="1">
      <c r="A155" s="33"/>
      <c r="B155" s="34"/>
      <c r="C155" s="202" t="s">
        <v>191</v>
      </c>
      <c r="D155" s="202" t="s">
        <v>137</v>
      </c>
      <c r="E155" s="203" t="s">
        <v>565</v>
      </c>
      <c r="F155" s="204" t="s">
        <v>566</v>
      </c>
      <c r="G155" s="205" t="s">
        <v>140</v>
      </c>
      <c r="H155" s="206">
        <v>40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685</v>
      </c>
    </row>
    <row r="156" spans="1:65" s="2" customFormat="1" ht="19.5">
      <c r="A156" s="33"/>
      <c r="B156" s="34"/>
      <c r="C156" s="35"/>
      <c r="D156" s="215" t="s">
        <v>144</v>
      </c>
      <c r="E156" s="35"/>
      <c r="F156" s="216" t="s">
        <v>568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686</v>
      </c>
      <c r="G157" s="221"/>
      <c r="H157" s="224">
        <v>40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197</v>
      </c>
      <c r="D158" s="202" t="s">
        <v>137</v>
      </c>
      <c r="E158" s="203" t="s">
        <v>570</v>
      </c>
      <c r="F158" s="204" t="s">
        <v>571</v>
      </c>
      <c r="G158" s="205" t="s">
        <v>421</v>
      </c>
      <c r="H158" s="206">
        <v>24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687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573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688</v>
      </c>
      <c r="G160" s="221"/>
      <c r="H160" s="224">
        <v>24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201</v>
      </c>
      <c r="D161" s="202" t="s">
        <v>137</v>
      </c>
      <c r="E161" s="203" t="s">
        <v>575</v>
      </c>
      <c r="F161" s="204" t="s">
        <v>576</v>
      </c>
      <c r="G161" s="205" t="s">
        <v>140</v>
      </c>
      <c r="H161" s="206">
        <v>40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689</v>
      </c>
    </row>
    <row r="162" spans="1:65" s="2" customFormat="1" ht="19.5">
      <c r="A162" s="33"/>
      <c r="B162" s="34"/>
      <c r="C162" s="35"/>
      <c r="D162" s="215" t="s">
        <v>144</v>
      </c>
      <c r="E162" s="35"/>
      <c r="F162" s="216" t="s">
        <v>578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686</v>
      </c>
      <c r="G163" s="221"/>
      <c r="H163" s="224">
        <v>40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02" t="s">
        <v>208</v>
      </c>
      <c r="D164" s="202" t="s">
        <v>137</v>
      </c>
      <c r="E164" s="203" t="s">
        <v>579</v>
      </c>
      <c r="F164" s="204" t="s">
        <v>580</v>
      </c>
      <c r="G164" s="205" t="s">
        <v>163</v>
      </c>
      <c r="H164" s="206">
        <v>8</v>
      </c>
      <c r="I164" s="207"/>
      <c r="J164" s="208">
        <f>ROUND(I164*H164,2)</f>
        <v>0</v>
      </c>
      <c r="K164" s="204" t="s">
        <v>141</v>
      </c>
      <c r="L164" s="38"/>
      <c r="M164" s="209" t="s">
        <v>1</v>
      </c>
      <c r="N164" s="210" t="s">
        <v>42</v>
      </c>
      <c r="O164" s="70"/>
      <c r="P164" s="211">
        <f>O164*H164</f>
        <v>0</v>
      </c>
      <c r="Q164" s="211">
        <v>0</v>
      </c>
      <c r="R164" s="211">
        <f>Q164*H164</f>
        <v>0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152</v>
      </c>
      <c r="AT164" s="213" t="s">
        <v>137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690</v>
      </c>
    </row>
    <row r="165" spans="1:65" s="2" customFormat="1" ht="29.25">
      <c r="A165" s="33"/>
      <c r="B165" s="34"/>
      <c r="C165" s="35"/>
      <c r="D165" s="215" t="s">
        <v>144</v>
      </c>
      <c r="E165" s="35"/>
      <c r="F165" s="216" t="s">
        <v>582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677</v>
      </c>
      <c r="G166" s="221"/>
      <c r="H166" s="224">
        <v>8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31" t="s">
        <v>214</v>
      </c>
      <c r="D167" s="231" t="s">
        <v>330</v>
      </c>
      <c r="E167" s="232" t="s">
        <v>583</v>
      </c>
      <c r="F167" s="233" t="s">
        <v>584</v>
      </c>
      <c r="G167" s="234" t="s">
        <v>163</v>
      </c>
      <c r="H167" s="235">
        <v>28.724</v>
      </c>
      <c r="I167" s="236"/>
      <c r="J167" s="237">
        <f>ROUND(I167*H167,2)</f>
        <v>0</v>
      </c>
      <c r="K167" s="233" t="s">
        <v>141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0.95499999999999996</v>
      </c>
      <c r="R167" s="211">
        <f>Q167*H167</f>
        <v>27.431419999999999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178</v>
      </c>
      <c r="AT167" s="213" t="s">
        <v>330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691</v>
      </c>
    </row>
    <row r="168" spans="1:65" s="2" customFormat="1">
      <c r="A168" s="33"/>
      <c r="B168" s="34"/>
      <c r="C168" s="35"/>
      <c r="D168" s="215" t="s">
        <v>144</v>
      </c>
      <c r="E168" s="35"/>
      <c r="F168" s="216" t="s">
        <v>584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13" customFormat="1">
      <c r="B169" s="220"/>
      <c r="C169" s="221"/>
      <c r="D169" s="215" t="s">
        <v>166</v>
      </c>
      <c r="E169" s="222" t="s">
        <v>1</v>
      </c>
      <c r="F169" s="223" t="s">
        <v>692</v>
      </c>
      <c r="G169" s="221"/>
      <c r="H169" s="224">
        <v>28.724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166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134</v>
      </c>
    </row>
    <row r="170" spans="1:65" s="2" customFormat="1" ht="21.75" customHeight="1">
      <c r="A170" s="33"/>
      <c r="B170" s="34"/>
      <c r="C170" s="231" t="s">
        <v>8</v>
      </c>
      <c r="D170" s="231" t="s">
        <v>330</v>
      </c>
      <c r="E170" s="232" t="s">
        <v>357</v>
      </c>
      <c r="F170" s="233" t="s">
        <v>358</v>
      </c>
      <c r="G170" s="234" t="s">
        <v>140</v>
      </c>
      <c r="H170" s="235">
        <v>1704</v>
      </c>
      <c r="I170" s="236"/>
      <c r="J170" s="237">
        <f>ROUND(I170*H170,2)</f>
        <v>0</v>
      </c>
      <c r="K170" s="233" t="s">
        <v>141</v>
      </c>
      <c r="L170" s="238"/>
      <c r="M170" s="239" t="s">
        <v>1</v>
      </c>
      <c r="N170" s="240" t="s">
        <v>42</v>
      </c>
      <c r="O170" s="70"/>
      <c r="P170" s="211">
        <f>O170*H170</f>
        <v>0</v>
      </c>
      <c r="Q170" s="211">
        <v>5.1999999999999995E-4</v>
      </c>
      <c r="R170" s="211">
        <f>Q170*H170</f>
        <v>0.88607999999999987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178</v>
      </c>
      <c r="AT170" s="213" t="s">
        <v>330</v>
      </c>
      <c r="AU170" s="213" t="s">
        <v>87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693</v>
      </c>
    </row>
    <row r="171" spans="1:65" s="2" customFormat="1">
      <c r="A171" s="33"/>
      <c r="B171" s="34"/>
      <c r="C171" s="35"/>
      <c r="D171" s="215" t="s">
        <v>144</v>
      </c>
      <c r="E171" s="35"/>
      <c r="F171" s="216" t="s">
        <v>358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144</v>
      </c>
      <c r="AU171" s="16" t="s">
        <v>87</v>
      </c>
    </row>
    <row r="172" spans="1:65" s="13" customFormat="1">
      <c r="B172" s="220"/>
      <c r="C172" s="221"/>
      <c r="D172" s="215" t="s">
        <v>166</v>
      </c>
      <c r="E172" s="222" t="s">
        <v>1</v>
      </c>
      <c r="F172" s="223" t="s">
        <v>694</v>
      </c>
      <c r="G172" s="221"/>
      <c r="H172" s="224">
        <v>1704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166</v>
      </c>
      <c r="AU172" s="230" t="s">
        <v>87</v>
      </c>
      <c r="AV172" s="13" t="s">
        <v>87</v>
      </c>
      <c r="AW172" s="13" t="s">
        <v>34</v>
      </c>
      <c r="AX172" s="13" t="s">
        <v>85</v>
      </c>
      <c r="AY172" s="230" t="s">
        <v>134</v>
      </c>
    </row>
    <row r="173" spans="1:65" s="2" customFormat="1" ht="21.75" customHeight="1">
      <c r="A173" s="33"/>
      <c r="B173" s="34"/>
      <c r="C173" s="231" t="s">
        <v>226</v>
      </c>
      <c r="D173" s="231" t="s">
        <v>330</v>
      </c>
      <c r="E173" s="232" t="s">
        <v>589</v>
      </c>
      <c r="F173" s="233" t="s">
        <v>590</v>
      </c>
      <c r="G173" s="234" t="s">
        <v>140</v>
      </c>
      <c r="H173" s="235">
        <v>952</v>
      </c>
      <c r="I173" s="236"/>
      <c r="J173" s="237">
        <f>ROUND(I173*H173,2)</f>
        <v>0</v>
      </c>
      <c r="K173" s="233" t="s">
        <v>141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5.6999999999999998E-4</v>
      </c>
      <c r="R173" s="211">
        <f>Q173*H173</f>
        <v>0.54264000000000001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178</v>
      </c>
      <c r="AT173" s="213" t="s">
        <v>330</v>
      </c>
      <c r="AU173" s="213" t="s">
        <v>87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695</v>
      </c>
    </row>
    <row r="174" spans="1:65" s="2" customFormat="1">
      <c r="A174" s="33"/>
      <c r="B174" s="34"/>
      <c r="C174" s="35"/>
      <c r="D174" s="215" t="s">
        <v>144</v>
      </c>
      <c r="E174" s="35"/>
      <c r="F174" s="216" t="s">
        <v>590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144</v>
      </c>
      <c r="AU174" s="16" t="s">
        <v>87</v>
      </c>
    </row>
    <row r="175" spans="1:65" s="13" customFormat="1">
      <c r="B175" s="220"/>
      <c r="C175" s="221"/>
      <c r="D175" s="215" t="s">
        <v>166</v>
      </c>
      <c r="E175" s="222" t="s">
        <v>1</v>
      </c>
      <c r="F175" s="223" t="s">
        <v>696</v>
      </c>
      <c r="G175" s="221"/>
      <c r="H175" s="224">
        <v>952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166</v>
      </c>
      <c r="AU175" s="230" t="s">
        <v>87</v>
      </c>
      <c r="AV175" s="13" t="s">
        <v>87</v>
      </c>
      <c r="AW175" s="13" t="s">
        <v>34</v>
      </c>
      <c r="AX175" s="13" t="s">
        <v>85</v>
      </c>
      <c r="AY175" s="230" t="s">
        <v>134</v>
      </c>
    </row>
    <row r="176" spans="1:65" s="2" customFormat="1" ht="21.75" customHeight="1">
      <c r="A176" s="33"/>
      <c r="B176" s="34"/>
      <c r="C176" s="231" t="s">
        <v>232</v>
      </c>
      <c r="D176" s="231" t="s">
        <v>330</v>
      </c>
      <c r="E176" s="232" t="s">
        <v>361</v>
      </c>
      <c r="F176" s="233" t="s">
        <v>362</v>
      </c>
      <c r="G176" s="234" t="s">
        <v>140</v>
      </c>
      <c r="H176" s="235">
        <v>2656</v>
      </c>
      <c r="I176" s="236"/>
      <c r="J176" s="237">
        <f>ROUND(I176*H176,2)</f>
        <v>0</v>
      </c>
      <c r="K176" s="233" t="s">
        <v>141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9.0000000000000006E-5</v>
      </c>
      <c r="R176" s="211">
        <f>Q176*H176</f>
        <v>0.23904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178</v>
      </c>
      <c r="AT176" s="213" t="s">
        <v>330</v>
      </c>
      <c r="AU176" s="213" t="s">
        <v>87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152</v>
      </c>
      <c r="BM176" s="213" t="s">
        <v>697</v>
      </c>
    </row>
    <row r="177" spans="1:65" s="2" customFormat="1">
      <c r="A177" s="33"/>
      <c r="B177" s="34"/>
      <c r="C177" s="35"/>
      <c r="D177" s="215" t="s">
        <v>144</v>
      </c>
      <c r="E177" s="35"/>
      <c r="F177" s="216" t="s">
        <v>362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144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698</v>
      </c>
      <c r="G178" s="221"/>
      <c r="H178" s="224">
        <v>2656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31" t="s">
        <v>238</v>
      </c>
      <c r="D179" s="231" t="s">
        <v>330</v>
      </c>
      <c r="E179" s="232" t="s">
        <v>367</v>
      </c>
      <c r="F179" s="233" t="s">
        <v>368</v>
      </c>
      <c r="G179" s="234" t="s">
        <v>140</v>
      </c>
      <c r="H179" s="235">
        <v>440</v>
      </c>
      <c r="I179" s="236"/>
      <c r="J179" s="237">
        <f>ROUND(I179*H179,2)</f>
        <v>0</v>
      </c>
      <c r="K179" s="233" t="s">
        <v>141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9.0000000000000006E-5</v>
      </c>
      <c r="R179" s="211">
        <f>Q179*H179</f>
        <v>3.9600000000000003E-2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178</v>
      </c>
      <c r="AT179" s="213" t="s">
        <v>330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699</v>
      </c>
    </row>
    <row r="180" spans="1:65" s="2" customFormat="1">
      <c r="A180" s="33"/>
      <c r="B180" s="34"/>
      <c r="C180" s="35"/>
      <c r="D180" s="215" t="s">
        <v>144</v>
      </c>
      <c r="E180" s="35"/>
      <c r="F180" s="216" t="s">
        <v>368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13" customFormat="1">
      <c r="B181" s="220"/>
      <c r="C181" s="221"/>
      <c r="D181" s="215" t="s">
        <v>166</v>
      </c>
      <c r="E181" s="222" t="s">
        <v>1</v>
      </c>
      <c r="F181" s="223" t="s">
        <v>700</v>
      </c>
      <c r="G181" s="221"/>
      <c r="H181" s="224">
        <v>440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166</v>
      </c>
      <c r="AU181" s="230" t="s">
        <v>87</v>
      </c>
      <c r="AV181" s="13" t="s">
        <v>87</v>
      </c>
      <c r="AW181" s="13" t="s">
        <v>34</v>
      </c>
      <c r="AX181" s="13" t="s">
        <v>85</v>
      </c>
      <c r="AY181" s="230" t="s">
        <v>134</v>
      </c>
    </row>
    <row r="182" spans="1:65" s="2" customFormat="1" ht="21.75" customHeight="1">
      <c r="A182" s="33"/>
      <c r="B182" s="34"/>
      <c r="C182" s="231" t="s">
        <v>244</v>
      </c>
      <c r="D182" s="231" t="s">
        <v>330</v>
      </c>
      <c r="E182" s="232" t="s">
        <v>597</v>
      </c>
      <c r="F182" s="233" t="s">
        <v>598</v>
      </c>
      <c r="G182" s="234" t="s">
        <v>187</v>
      </c>
      <c r="H182" s="235">
        <v>27.56</v>
      </c>
      <c r="I182" s="236"/>
      <c r="J182" s="237">
        <f>ROUND(I182*H182,2)</f>
        <v>0</v>
      </c>
      <c r="K182" s="233" t="s">
        <v>141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1E-3</v>
      </c>
      <c r="R182" s="211">
        <f>Q182*H182</f>
        <v>2.7559999999999998E-2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178</v>
      </c>
      <c r="AT182" s="213" t="s">
        <v>330</v>
      </c>
      <c r="AU182" s="213" t="s">
        <v>87</v>
      </c>
      <c r="AY182" s="16" t="s">
        <v>134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701</v>
      </c>
    </row>
    <row r="183" spans="1:65" s="2" customFormat="1">
      <c r="A183" s="33"/>
      <c r="B183" s="34"/>
      <c r="C183" s="35"/>
      <c r="D183" s="215" t="s">
        <v>144</v>
      </c>
      <c r="E183" s="35"/>
      <c r="F183" s="216" t="s">
        <v>598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702</v>
      </c>
      <c r="G184" s="221"/>
      <c r="H184" s="224">
        <v>27.56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31" t="s">
        <v>250</v>
      </c>
      <c r="D185" s="231" t="s">
        <v>330</v>
      </c>
      <c r="E185" s="232" t="s">
        <v>601</v>
      </c>
      <c r="F185" s="233" t="s">
        <v>602</v>
      </c>
      <c r="G185" s="234" t="s">
        <v>140</v>
      </c>
      <c r="H185" s="235">
        <v>40</v>
      </c>
      <c r="I185" s="236"/>
      <c r="J185" s="237">
        <f>ROUND(I185*H185,2)</f>
        <v>0</v>
      </c>
      <c r="K185" s="233" t="s">
        <v>141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3.2000000000000003E-4</v>
      </c>
      <c r="R185" s="211">
        <f>Q185*H185</f>
        <v>1.2800000000000001E-2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178</v>
      </c>
      <c r="AT185" s="213" t="s">
        <v>330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703</v>
      </c>
    </row>
    <row r="186" spans="1:65" s="2" customFormat="1">
      <c r="A186" s="33"/>
      <c r="B186" s="34"/>
      <c r="C186" s="35"/>
      <c r="D186" s="215" t="s">
        <v>144</v>
      </c>
      <c r="E186" s="35"/>
      <c r="F186" s="216" t="s">
        <v>602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13" customFormat="1">
      <c r="B187" s="220"/>
      <c r="C187" s="221"/>
      <c r="D187" s="215" t="s">
        <v>166</v>
      </c>
      <c r="E187" s="222" t="s">
        <v>1</v>
      </c>
      <c r="F187" s="223" t="s">
        <v>686</v>
      </c>
      <c r="G187" s="221"/>
      <c r="H187" s="224">
        <v>40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166</v>
      </c>
      <c r="AU187" s="230" t="s">
        <v>87</v>
      </c>
      <c r="AV187" s="13" t="s">
        <v>87</v>
      </c>
      <c r="AW187" s="13" t="s">
        <v>34</v>
      </c>
      <c r="AX187" s="13" t="s">
        <v>85</v>
      </c>
      <c r="AY187" s="230" t="s">
        <v>134</v>
      </c>
    </row>
    <row r="188" spans="1:65" s="2" customFormat="1" ht="21.75" customHeight="1">
      <c r="A188" s="33"/>
      <c r="B188" s="34"/>
      <c r="C188" s="231" t="s">
        <v>7</v>
      </c>
      <c r="D188" s="231" t="s">
        <v>330</v>
      </c>
      <c r="E188" s="232" t="s">
        <v>377</v>
      </c>
      <c r="F188" s="233" t="s">
        <v>378</v>
      </c>
      <c r="G188" s="234" t="s">
        <v>140</v>
      </c>
      <c r="H188" s="235">
        <v>40</v>
      </c>
      <c r="I188" s="236"/>
      <c r="J188" s="237">
        <f>ROUND(I188*H188,2)</f>
        <v>0</v>
      </c>
      <c r="K188" s="233" t="s">
        <v>141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1.4999999999999999E-4</v>
      </c>
      <c r="R188" s="211">
        <f>Q188*H188</f>
        <v>5.9999999999999993E-3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178</v>
      </c>
      <c r="AT188" s="213" t="s">
        <v>330</v>
      </c>
      <c r="AU188" s="213" t="s">
        <v>87</v>
      </c>
      <c r="AY188" s="16" t="s">
        <v>134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704</v>
      </c>
    </row>
    <row r="189" spans="1:65" s="2" customFormat="1">
      <c r="A189" s="33"/>
      <c r="B189" s="34"/>
      <c r="C189" s="35"/>
      <c r="D189" s="215" t="s">
        <v>144</v>
      </c>
      <c r="E189" s="35"/>
      <c r="F189" s="216" t="s">
        <v>378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13" customFormat="1">
      <c r="B190" s="220"/>
      <c r="C190" s="221"/>
      <c r="D190" s="215" t="s">
        <v>166</v>
      </c>
      <c r="E190" s="222" t="s">
        <v>1</v>
      </c>
      <c r="F190" s="223" t="s">
        <v>686</v>
      </c>
      <c r="G190" s="221"/>
      <c r="H190" s="224">
        <v>40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166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134</v>
      </c>
    </row>
    <row r="191" spans="1:65" s="2" customFormat="1" ht="21.75" customHeight="1">
      <c r="A191" s="33"/>
      <c r="B191" s="34"/>
      <c r="C191" s="231" t="s">
        <v>262</v>
      </c>
      <c r="D191" s="231" t="s">
        <v>330</v>
      </c>
      <c r="E191" s="232" t="s">
        <v>361</v>
      </c>
      <c r="F191" s="233" t="s">
        <v>362</v>
      </c>
      <c r="G191" s="234" t="s">
        <v>140</v>
      </c>
      <c r="H191" s="235">
        <v>80</v>
      </c>
      <c r="I191" s="236"/>
      <c r="J191" s="237">
        <f>ROUND(I191*H191,2)</f>
        <v>0</v>
      </c>
      <c r="K191" s="233" t="s">
        <v>141</v>
      </c>
      <c r="L191" s="238"/>
      <c r="M191" s="239" t="s">
        <v>1</v>
      </c>
      <c r="N191" s="240" t="s">
        <v>42</v>
      </c>
      <c r="O191" s="70"/>
      <c r="P191" s="211">
        <f>O191*H191</f>
        <v>0</v>
      </c>
      <c r="Q191" s="211">
        <v>9.0000000000000006E-5</v>
      </c>
      <c r="R191" s="211">
        <f>Q191*H191</f>
        <v>7.2000000000000007E-3</v>
      </c>
      <c r="S191" s="211">
        <v>0</v>
      </c>
      <c r="T191" s="212">
        <f>S191*H191</f>
        <v>0</v>
      </c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R191" s="213" t="s">
        <v>178</v>
      </c>
      <c r="AT191" s="213" t="s">
        <v>330</v>
      </c>
      <c r="AU191" s="213" t="s">
        <v>87</v>
      </c>
      <c r="AY191" s="16" t="s">
        <v>134</v>
      </c>
      <c r="BE191" s="214">
        <f>IF(N191="základní",J191,0)</f>
        <v>0</v>
      </c>
      <c r="BF191" s="214">
        <f>IF(N191="snížená",J191,0)</f>
        <v>0</v>
      </c>
      <c r="BG191" s="214">
        <f>IF(N191="zákl. přenesená",J191,0)</f>
        <v>0</v>
      </c>
      <c r="BH191" s="214">
        <f>IF(N191="sníž. přenesená",J191,0)</f>
        <v>0</v>
      </c>
      <c r="BI191" s="214">
        <f>IF(N191="nulová",J191,0)</f>
        <v>0</v>
      </c>
      <c r="BJ191" s="16" t="s">
        <v>85</v>
      </c>
      <c r="BK191" s="214">
        <f>ROUND(I191*H191,2)</f>
        <v>0</v>
      </c>
      <c r="BL191" s="16" t="s">
        <v>152</v>
      </c>
      <c r="BM191" s="213" t="s">
        <v>705</v>
      </c>
    </row>
    <row r="192" spans="1:65" s="2" customFormat="1">
      <c r="A192" s="33"/>
      <c r="B192" s="34"/>
      <c r="C192" s="35"/>
      <c r="D192" s="215" t="s">
        <v>144</v>
      </c>
      <c r="E192" s="35"/>
      <c r="F192" s="216" t="s">
        <v>362</v>
      </c>
      <c r="G192" s="35"/>
      <c r="H192" s="35"/>
      <c r="I192" s="114"/>
      <c r="J192" s="35"/>
      <c r="K192" s="35"/>
      <c r="L192" s="38"/>
      <c r="M192" s="217"/>
      <c r="N192" s="218"/>
      <c r="O192" s="70"/>
      <c r="P192" s="70"/>
      <c r="Q192" s="70"/>
      <c r="R192" s="70"/>
      <c r="S192" s="70"/>
      <c r="T192" s="71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T192" s="16" t="s">
        <v>144</v>
      </c>
      <c r="AU192" s="16" t="s">
        <v>87</v>
      </c>
    </row>
    <row r="193" spans="1:65" s="13" customFormat="1">
      <c r="B193" s="220"/>
      <c r="C193" s="221"/>
      <c r="D193" s="215" t="s">
        <v>166</v>
      </c>
      <c r="E193" s="222" t="s">
        <v>1</v>
      </c>
      <c r="F193" s="223" t="s">
        <v>684</v>
      </c>
      <c r="G193" s="221"/>
      <c r="H193" s="224">
        <v>80</v>
      </c>
      <c r="I193" s="225"/>
      <c r="J193" s="221"/>
      <c r="K193" s="221"/>
      <c r="L193" s="226"/>
      <c r="M193" s="227"/>
      <c r="N193" s="228"/>
      <c r="O193" s="228"/>
      <c r="P193" s="228"/>
      <c r="Q193" s="228"/>
      <c r="R193" s="228"/>
      <c r="S193" s="228"/>
      <c r="T193" s="229"/>
      <c r="AT193" s="230" t="s">
        <v>166</v>
      </c>
      <c r="AU193" s="230" t="s">
        <v>87</v>
      </c>
      <c r="AV193" s="13" t="s">
        <v>87</v>
      </c>
      <c r="AW193" s="13" t="s">
        <v>34</v>
      </c>
      <c r="AX193" s="13" t="s">
        <v>85</v>
      </c>
      <c r="AY193" s="230" t="s">
        <v>134</v>
      </c>
    </row>
    <row r="194" spans="1:65" s="2" customFormat="1" ht="21.75" customHeight="1">
      <c r="A194" s="33"/>
      <c r="B194" s="34"/>
      <c r="C194" s="231" t="s">
        <v>268</v>
      </c>
      <c r="D194" s="231" t="s">
        <v>330</v>
      </c>
      <c r="E194" s="232" t="s">
        <v>606</v>
      </c>
      <c r="F194" s="233" t="s">
        <v>607</v>
      </c>
      <c r="G194" s="234" t="s">
        <v>140</v>
      </c>
      <c r="H194" s="235">
        <v>40</v>
      </c>
      <c r="I194" s="236"/>
      <c r="J194" s="237">
        <f>ROUND(I194*H194,2)</f>
        <v>0</v>
      </c>
      <c r="K194" s="233" t="s">
        <v>141</v>
      </c>
      <c r="L194" s="238"/>
      <c r="M194" s="239" t="s">
        <v>1</v>
      </c>
      <c r="N194" s="240" t="s">
        <v>42</v>
      </c>
      <c r="O194" s="70"/>
      <c r="P194" s="211">
        <f>O194*H194</f>
        <v>0</v>
      </c>
      <c r="Q194" s="211">
        <v>8.1999999999999998E-4</v>
      </c>
      <c r="R194" s="211">
        <f>Q194*H194</f>
        <v>3.2799999999999996E-2</v>
      </c>
      <c r="S194" s="211">
        <v>0</v>
      </c>
      <c r="T194" s="212">
        <f>S194*H194</f>
        <v>0</v>
      </c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R194" s="213" t="s">
        <v>178</v>
      </c>
      <c r="AT194" s="213" t="s">
        <v>330</v>
      </c>
      <c r="AU194" s="213" t="s">
        <v>87</v>
      </c>
      <c r="AY194" s="16" t="s">
        <v>134</v>
      </c>
      <c r="BE194" s="214">
        <f>IF(N194="základní",J194,0)</f>
        <v>0</v>
      </c>
      <c r="BF194" s="214">
        <f>IF(N194="snížená",J194,0)</f>
        <v>0</v>
      </c>
      <c r="BG194" s="214">
        <f>IF(N194="zákl. přenesená",J194,0)</f>
        <v>0</v>
      </c>
      <c r="BH194" s="214">
        <f>IF(N194="sníž. přenesená",J194,0)</f>
        <v>0</v>
      </c>
      <c r="BI194" s="214">
        <f>IF(N194="nulová",J194,0)</f>
        <v>0</v>
      </c>
      <c r="BJ194" s="16" t="s">
        <v>85</v>
      </c>
      <c r="BK194" s="214">
        <f>ROUND(I194*H194,2)</f>
        <v>0</v>
      </c>
      <c r="BL194" s="16" t="s">
        <v>152</v>
      </c>
      <c r="BM194" s="213" t="s">
        <v>706</v>
      </c>
    </row>
    <row r="195" spans="1:65" s="2" customFormat="1">
      <c r="A195" s="33"/>
      <c r="B195" s="34"/>
      <c r="C195" s="35"/>
      <c r="D195" s="215" t="s">
        <v>144</v>
      </c>
      <c r="E195" s="35"/>
      <c r="F195" s="216" t="s">
        <v>607</v>
      </c>
      <c r="G195" s="35"/>
      <c r="H195" s="35"/>
      <c r="I195" s="114"/>
      <c r="J195" s="35"/>
      <c r="K195" s="35"/>
      <c r="L195" s="38"/>
      <c r="M195" s="217"/>
      <c r="N195" s="218"/>
      <c r="O195" s="70"/>
      <c r="P195" s="70"/>
      <c r="Q195" s="70"/>
      <c r="R195" s="70"/>
      <c r="S195" s="70"/>
      <c r="T195" s="71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T195" s="16" t="s">
        <v>144</v>
      </c>
      <c r="AU195" s="16" t="s">
        <v>87</v>
      </c>
    </row>
    <row r="196" spans="1:65" s="13" customFormat="1">
      <c r="B196" s="220"/>
      <c r="C196" s="221"/>
      <c r="D196" s="215" t="s">
        <v>166</v>
      </c>
      <c r="E196" s="222" t="s">
        <v>1</v>
      </c>
      <c r="F196" s="223" t="s">
        <v>686</v>
      </c>
      <c r="G196" s="221"/>
      <c r="H196" s="224">
        <v>40</v>
      </c>
      <c r="I196" s="225"/>
      <c r="J196" s="221"/>
      <c r="K196" s="221"/>
      <c r="L196" s="226"/>
      <c r="M196" s="227"/>
      <c r="N196" s="228"/>
      <c r="O196" s="228"/>
      <c r="P196" s="228"/>
      <c r="Q196" s="228"/>
      <c r="R196" s="228"/>
      <c r="S196" s="228"/>
      <c r="T196" s="229"/>
      <c r="AT196" s="230" t="s">
        <v>166</v>
      </c>
      <c r="AU196" s="230" t="s">
        <v>87</v>
      </c>
      <c r="AV196" s="13" t="s">
        <v>87</v>
      </c>
      <c r="AW196" s="13" t="s">
        <v>34</v>
      </c>
      <c r="AX196" s="13" t="s">
        <v>85</v>
      </c>
      <c r="AY196" s="230" t="s">
        <v>134</v>
      </c>
    </row>
    <row r="197" spans="1:65" s="2" customFormat="1" ht="21.75" customHeight="1">
      <c r="A197" s="33"/>
      <c r="B197" s="34"/>
      <c r="C197" s="231" t="s">
        <v>275</v>
      </c>
      <c r="D197" s="231" t="s">
        <v>330</v>
      </c>
      <c r="E197" s="232" t="s">
        <v>336</v>
      </c>
      <c r="F197" s="233" t="s">
        <v>337</v>
      </c>
      <c r="G197" s="234" t="s">
        <v>217</v>
      </c>
      <c r="H197" s="235">
        <v>12.8</v>
      </c>
      <c r="I197" s="236"/>
      <c r="J197" s="237">
        <f>ROUND(I197*H197,2)</f>
        <v>0</v>
      </c>
      <c r="K197" s="233" t="s">
        <v>141</v>
      </c>
      <c r="L197" s="238"/>
      <c r="M197" s="239" t="s">
        <v>1</v>
      </c>
      <c r="N197" s="240" t="s">
        <v>42</v>
      </c>
      <c r="O197" s="70"/>
      <c r="P197" s="211">
        <f>O197*H197</f>
        <v>0</v>
      </c>
      <c r="Q197" s="211">
        <v>1</v>
      </c>
      <c r="R197" s="211">
        <f>Q197*H197</f>
        <v>12.8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178</v>
      </c>
      <c r="AT197" s="213" t="s">
        <v>330</v>
      </c>
      <c r="AU197" s="213" t="s">
        <v>87</v>
      </c>
      <c r="AY197" s="16" t="s">
        <v>134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152</v>
      </c>
      <c r="BM197" s="213" t="s">
        <v>707</v>
      </c>
    </row>
    <row r="198" spans="1:65" s="2" customFormat="1">
      <c r="A198" s="33"/>
      <c r="B198" s="34"/>
      <c r="C198" s="35"/>
      <c r="D198" s="215" t="s">
        <v>144</v>
      </c>
      <c r="E198" s="35"/>
      <c r="F198" s="216" t="s">
        <v>337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144</v>
      </c>
      <c r="AU198" s="16" t="s">
        <v>87</v>
      </c>
    </row>
    <row r="199" spans="1:65" s="13" customFormat="1">
      <c r="B199" s="220"/>
      <c r="C199" s="221"/>
      <c r="D199" s="215" t="s">
        <v>166</v>
      </c>
      <c r="E199" s="222" t="s">
        <v>1</v>
      </c>
      <c r="F199" s="223" t="s">
        <v>708</v>
      </c>
      <c r="G199" s="221"/>
      <c r="H199" s="224">
        <v>12.8</v>
      </c>
      <c r="I199" s="225"/>
      <c r="J199" s="221"/>
      <c r="K199" s="221"/>
      <c r="L199" s="226"/>
      <c r="M199" s="227"/>
      <c r="N199" s="228"/>
      <c r="O199" s="228"/>
      <c r="P199" s="228"/>
      <c r="Q199" s="228"/>
      <c r="R199" s="228"/>
      <c r="S199" s="228"/>
      <c r="T199" s="229"/>
      <c r="AT199" s="230" t="s">
        <v>166</v>
      </c>
      <c r="AU199" s="230" t="s">
        <v>87</v>
      </c>
      <c r="AV199" s="13" t="s">
        <v>87</v>
      </c>
      <c r="AW199" s="13" t="s">
        <v>34</v>
      </c>
      <c r="AX199" s="13" t="s">
        <v>85</v>
      </c>
      <c r="AY199" s="230" t="s">
        <v>134</v>
      </c>
    </row>
    <row r="200" spans="1:65" s="2" customFormat="1" ht="21.75" customHeight="1">
      <c r="A200" s="33"/>
      <c r="B200" s="34"/>
      <c r="C200" s="231" t="s">
        <v>280</v>
      </c>
      <c r="D200" s="231" t="s">
        <v>330</v>
      </c>
      <c r="E200" s="232" t="s">
        <v>331</v>
      </c>
      <c r="F200" s="233" t="s">
        <v>332</v>
      </c>
      <c r="G200" s="234" t="s">
        <v>217</v>
      </c>
      <c r="H200" s="235">
        <v>13.6</v>
      </c>
      <c r="I200" s="236"/>
      <c r="J200" s="237">
        <f>ROUND(I200*H200,2)</f>
        <v>0</v>
      </c>
      <c r="K200" s="233" t="s">
        <v>141</v>
      </c>
      <c r="L200" s="238"/>
      <c r="M200" s="239" t="s">
        <v>1</v>
      </c>
      <c r="N200" s="240" t="s">
        <v>42</v>
      </c>
      <c r="O200" s="70"/>
      <c r="P200" s="211">
        <f>O200*H200</f>
        <v>0</v>
      </c>
      <c r="Q200" s="211">
        <v>1</v>
      </c>
      <c r="R200" s="211">
        <f>Q200*H200</f>
        <v>13.6</v>
      </c>
      <c r="S200" s="211">
        <v>0</v>
      </c>
      <c r="T200" s="212">
        <f>S200*H200</f>
        <v>0</v>
      </c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R200" s="213" t="s">
        <v>178</v>
      </c>
      <c r="AT200" s="213" t="s">
        <v>330</v>
      </c>
      <c r="AU200" s="213" t="s">
        <v>87</v>
      </c>
      <c r="AY200" s="16" t="s">
        <v>134</v>
      </c>
      <c r="BE200" s="214">
        <f>IF(N200="základní",J200,0)</f>
        <v>0</v>
      </c>
      <c r="BF200" s="214">
        <f>IF(N200="snížená",J200,0)</f>
        <v>0</v>
      </c>
      <c r="BG200" s="214">
        <f>IF(N200="zákl. přenesená",J200,0)</f>
        <v>0</v>
      </c>
      <c r="BH200" s="214">
        <f>IF(N200="sníž. přenesená",J200,0)</f>
        <v>0</v>
      </c>
      <c r="BI200" s="214">
        <f>IF(N200="nulová",J200,0)</f>
        <v>0</v>
      </c>
      <c r="BJ200" s="16" t="s">
        <v>85</v>
      </c>
      <c r="BK200" s="214">
        <f>ROUND(I200*H200,2)</f>
        <v>0</v>
      </c>
      <c r="BL200" s="16" t="s">
        <v>152</v>
      </c>
      <c r="BM200" s="213" t="s">
        <v>709</v>
      </c>
    </row>
    <row r="201" spans="1:65" s="2" customFormat="1">
      <c r="A201" s="33"/>
      <c r="B201" s="34"/>
      <c r="C201" s="35"/>
      <c r="D201" s="215" t="s">
        <v>144</v>
      </c>
      <c r="E201" s="35"/>
      <c r="F201" s="216" t="s">
        <v>332</v>
      </c>
      <c r="G201" s="35"/>
      <c r="H201" s="35"/>
      <c r="I201" s="114"/>
      <c r="J201" s="35"/>
      <c r="K201" s="35"/>
      <c r="L201" s="38"/>
      <c r="M201" s="217"/>
      <c r="N201" s="218"/>
      <c r="O201" s="70"/>
      <c r="P201" s="70"/>
      <c r="Q201" s="70"/>
      <c r="R201" s="70"/>
      <c r="S201" s="70"/>
      <c r="T201" s="71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T201" s="16" t="s">
        <v>144</v>
      </c>
      <c r="AU201" s="16" t="s">
        <v>87</v>
      </c>
    </row>
    <row r="202" spans="1:65" s="13" customFormat="1">
      <c r="B202" s="220"/>
      <c r="C202" s="221"/>
      <c r="D202" s="215" t="s">
        <v>166</v>
      </c>
      <c r="E202" s="222" t="s">
        <v>1</v>
      </c>
      <c r="F202" s="223" t="s">
        <v>710</v>
      </c>
      <c r="G202" s="221"/>
      <c r="H202" s="224">
        <v>13.6</v>
      </c>
      <c r="I202" s="225"/>
      <c r="J202" s="221"/>
      <c r="K202" s="221"/>
      <c r="L202" s="226"/>
      <c r="M202" s="227"/>
      <c r="N202" s="228"/>
      <c r="O202" s="228"/>
      <c r="P202" s="228"/>
      <c r="Q202" s="228"/>
      <c r="R202" s="228"/>
      <c r="S202" s="228"/>
      <c r="T202" s="229"/>
      <c r="AT202" s="230" t="s">
        <v>166</v>
      </c>
      <c r="AU202" s="230" t="s">
        <v>87</v>
      </c>
      <c r="AV202" s="13" t="s">
        <v>87</v>
      </c>
      <c r="AW202" s="13" t="s">
        <v>34</v>
      </c>
      <c r="AX202" s="13" t="s">
        <v>85</v>
      </c>
      <c r="AY202" s="230" t="s">
        <v>134</v>
      </c>
    </row>
    <row r="203" spans="1:65" s="12" customFormat="1" ht="25.9" customHeight="1">
      <c r="B203" s="186"/>
      <c r="C203" s="187"/>
      <c r="D203" s="188" t="s">
        <v>76</v>
      </c>
      <c r="E203" s="189" t="s">
        <v>464</v>
      </c>
      <c r="F203" s="189" t="s">
        <v>465</v>
      </c>
      <c r="G203" s="187"/>
      <c r="H203" s="187"/>
      <c r="I203" s="190"/>
      <c r="J203" s="191">
        <f>BK203</f>
        <v>0</v>
      </c>
      <c r="K203" s="187"/>
      <c r="L203" s="192"/>
      <c r="M203" s="193"/>
      <c r="N203" s="194"/>
      <c r="O203" s="194"/>
      <c r="P203" s="195">
        <f>SUM(P204:P226)</f>
        <v>0</v>
      </c>
      <c r="Q203" s="194"/>
      <c r="R203" s="195">
        <f>SUM(R204:R226)</f>
        <v>0</v>
      </c>
      <c r="S203" s="194"/>
      <c r="T203" s="196">
        <f>SUM(T204:T226)</f>
        <v>0</v>
      </c>
      <c r="AR203" s="197" t="s">
        <v>152</v>
      </c>
      <c r="AT203" s="198" t="s">
        <v>76</v>
      </c>
      <c r="AU203" s="198" t="s">
        <v>77</v>
      </c>
      <c r="AY203" s="197" t="s">
        <v>134</v>
      </c>
      <c r="BK203" s="199">
        <f>SUM(BK204:BK226)</f>
        <v>0</v>
      </c>
    </row>
    <row r="204" spans="1:65" s="2" customFormat="1" ht="21.75" customHeight="1">
      <c r="A204" s="33"/>
      <c r="B204" s="34"/>
      <c r="C204" s="202" t="s">
        <v>285</v>
      </c>
      <c r="D204" s="202" t="s">
        <v>137</v>
      </c>
      <c r="E204" s="203" t="s">
        <v>613</v>
      </c>
      <c r="F204" s="204" t="s">
        <v>614</v>
      </c>
      <c r="G204" s="205" t="s">
        <v>217</v>
      </c>
      <c r="H204" s="206">
        <v>24.687999999999999</v>
      </c>
      <c r="I204" s="207"/>
      <c r="J204" s="208">
        <f>ROUND(I204*H204,2)</f>
        <v>0</v>
      </c>
      <c r="K204" s="204" t="s">
        <v>141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142</v>
      </c>
      <c r="AT204" s="213" t="s">
        <v>137</v>
      </c>
      <c r="AU204" s="213" t="s">
        <v>85</v>
      </c>
      <c r="AY204" s="16" t="s">
        <v>134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142</v>
      </c>
      <c r="BM204" s="213" t="s">
        <v>711</v>
      </c>
    </row>
    <row r="205" spans="1:65" s="2" customFormat="1" ht="68.25">
      <c r="A205" s="33"/>
      <c r="B205" s="34"/>
      <c r="C205" s="35"/>
      <c r="D205" s="215" t="s">
        <v>144</v>
      </c>
      <c r="E205" s="35"/>
      <c r="F205" s="216" t="s">
        <v>616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85</v>
      </c>
    </row>
    <row r="206" spans="1:65" s="13" customFormat="1">
      <c r="B206" s="220"/>
      <c r="C206" s="221"/>
      <c r="D206" s="215" t="s">
        <v>166</v>
      </c>
      <c r="E206" s="222" t="s">
        <v>1</v>
      </c>
      <c r="F206" s="223" t="s">
        <v>712</v>
      </c>
      <c r="G206" s="221"/>
      <c r="H206" s="224">
        <v>24.687999999999999</v>
      </c>
      <c r="I206" s="225"/>
      <c r="J206" s="221"/>
      <c r="K206" s="221"/>
      <c r="L206" s="226"/>
      <c r="M206" s="227"/>
      <c r="N206" s="228"/>
      <c r="O206" s="228"/>
      <c r="P206" s="228"/>
      <c r="Q206" s="228"/>
      <c r="R206" s="228"/>
      <c r="S206" s="228"/>
      <c r="T206" s="229"/>
      <c r="AT206" s="230" t="s">
        <v>166</v>
      </c>
      <c r="AU206" s="230" t="s">
        <v>85</v>
      </c>
      <c r="AV206" s="13" t="s">
        <v>87</v>
      </c>
      <c r="AW206" s="13" t="s">
        <v>34</v>
      </c>
      <c r="AX206" s="13" t="s">
        <v>85</v>
      </c>
      <c r="AY206" s="230" t="s">
        <v>134</v>
      </c>
    </row>
    <row r="207" spans="1:65" s="2" customFormat="1" ht="21.75" customHeight="1">
      <c r="A207" s="33"/>
      <c r="B207" s="34"/>
      <c r="C207" s="202" t="s">
        <v>290</v>
      </c>
      <c r="D207" s="202" t="s">
        <v>137</v>
      </c>
      <c r="E207" s="203" t="s">
        <v>478</v>
      </c>
      <c r="F207" s="204" t="s">
        <v>479</v>
      </c>
      <c r="G207" s="205" t="s">
        <v>217</v>
      </c>
      <c r="H207" s="206">
        <v>6.8000000000000005E-2</v>
      </c>
      <c r="I207" s="207"/>
      <c r="J207" s="208">
        <f>ROUND(I207*H207,2)</f>
        <v>0</v>
      </c>
      <c r="K207" s="204" t="s">
        <v>141</v>
      </c>
      <c r="L207" s="38"/>
      <c r="M207" s="209" t="s">
        <v>1</v>
      </c>
      <c r="N207" s="210" t="s">
        <v>42</v>
      </c>
      <c r="O207" s="70"/>
      <c r="P207" s="211">
        <f>O207*H207</f>
        <v>0</v>
      </c>
      <c r="Q207" s="211">
        <v>0</v>
      </c>
      <c r="R207" s="211">
        <f>Q207*H207</f>
        <v>0</v>
      </c>
      <c r="S207" s="211">
        <v>0</v>
      </c>
      <c r="T207" s="212">
        <f>S207*H207</f>
        <v>0</v>
      </c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R207" s="213" t="s">
        <v>142</v>
      </c>
      <c r="AT207" s="213" t="s">
        <v>137</v>
      </c>
      <c r="AU207" s="213" t="s">
        <v>85</v>
      </c>
      <c r="AY207" s="16" t="s">
        <v>134</v>
      </c>
      <c r="BE207" s="214">
        <f>IF(N207="základní",J207,0)</f>
        <v>0</v>
      </c>
      <c r="BF207" s="214">
        <f>IF(N207="snížená",J207,0)</f>
        <v>0</v>
      </c>
      <c r="BG207" s="214">
        <f>IF(N207="zákl. přenesená",J207,0)</f>
        <v>0</v>
      </c>
      <c r="BH207" s="214">
        <f>IF(N207="sníž. přenesená",J207,0)</f>
        <v>0</v>
      </c>
      <c r="BI207" s="214">
        <f>IF(N207="nulová",J207,0)</f>
        <v>0</v>
      </c>
      <c r="BJ207" s="16" t="s">
        <v>85</v>
      </c>
      <c r="BK207" s="214">
        <f>ROUND(I207*H207,2)</f>
        <v>0</v>
      </c>
      <c r="BL207" s="16" t="s">
        <v>142</v>
      </c>
      <c r="BM207" s="213" t="s">
        <v>713</v>
      </c>
    </row>
    <row r="208" spans="1:65" s="2" customFormat="1" ht="29.25">
      <c r="A208" s="33"/>
      <c r="B208" s="34"/>
      <c r="C208" s="35"/>
      <c r="D208" s="215" t="s">
        <v>144</v>
      </c>
      <c r="E208" s="35"/>
      <c r="F208" s="216" t="s">
        <v>481</v>
      </c>
      <c r="G208" s="35"/>
      <c r="H208" s="35"/>
      <c r="I208" s="114"/>
      <c r="J208" s="35"/>
      <c r="K208" s="35"/>
      <c r="L208" s="38"/>
      <c r="M208" s="217"/>
      <c r="N208" s="218"/>
      <c r="O208" s="70"/>
      <c r="P208" s="70"/>
      <c r="Q208" s="70"/>
      <c r="R208" s="70"/>
      <c r="S208" s="70"/>
      <c r="T208" s="71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T208" s="16" t="s">
        <v>144</v>
      </c>
      <c r="AU208" s="16" t="s">
        <v>85</v>
      </c>
    </row>
    <row r="209" spans="1:65" s="2" customFormat="1" ht="33" customHeight="1">
      <c r="A209" s="33"/>
      <c r="B209" s="34"/>
      <c r="C209" s="202" t="s">
        <v>295</v>
      </c>
      <c r="D209" s="202" t="s">
        <v>137</v>
      </c>
      <c r="E209" s="203" t="s">
        <v>484</v>
      </c>
      <c r="F209" s="204" t="s">
        <v>485</v>
      </c>
      <c r="G209" s="205" t="s">
        <v>140</v>
      </c>
      <c r="H209" s="206">
        <v>1</v>
      </c>
      <c r="I209" s="207"/>
      <c r="J209" s="208">
        <f>ROUND(I209*H209,2)</f>
        <v>0</v>
      </c>
      <c r="K209" s="204" t="s">
        <v>141</v>
      </c>
      <c r="L209" s="38"/>
      <c r="M209" s="209" t="s">
        <v>1</v>
      </c>
      <c r="N209" s="210" t="s">
        <v>42</v>
      </c>
      <c r="O209" s="70"/>
      <c r="P209" s="211">
        <f>O209*H209</f>
        <v>0</v>
      </c>
      <c r="Q209" s="211">
        <v>0</v>
      </c>
      <c r="R209" s="211">
        <f>Q209*H209</f>
        <v>0</v>
      </c>
      <c r="S209" s="211">
        <v>0</v>
      </c>
      <c r="T209" s="212">
        <f>S209*H209</f>
        <v>0</v>
      </c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R209" s="213" t="s">
        <v>142</v>
      </c>
      <c r="AT209" s="213" t="s">
        <v>137</v>
      </c>
      <c r="AU209" s="213" t="s">
        <v>85</v>
      </c>
      <c r="AY209" s="16" t="s">
        <v>134</v>
      </c>
      <c r="BE209" s="214">
        <f>IF(N209="základní",J209,0)</f>
        <v>0</v>
      </c>
      <c r="BF209" s="214">
        <f>IF(N209="snížená",J209,0)</f>
        <v>0</v>
      </c>
      <c r="BG209" s="214">
        <f>IF(N209="zákl. přenesená",J209,0)</f>
        <v>0</v>
      </c>
      <c r="BH209" s="214">
        <f>IF(N209="sníž. přenesená",J209,0)</f>
        <v>0</v>
      </c>
      <c r="BI209" s="214">
        <f>IF(N209="nulová",J209,0)</f>
        <v>0</v>
      </c>
      <c r="BJ209" s="16" t="s">
        <v>85</v>
      </c>
      <c r="BK209" s="214">
        <f>ROUND(I209*H209,2)</f>
        <v>0</v>
      </c>
      <c r="BL209" s="16" t="s">
        <v>142</v>
      </c>
      <c r="BM209" s="213" t="s">
        <v>714</v>
      </c>
    </row>
    <row r="210" spans="1:65" s="2" customFormat="1" ht="68.25">
      <c r="A210" s="33"/>
      <c r="B210" s="34"/>
      <c r="C210" s="35"/>
      <c r="D210" s="215" t="s">
        <v>144</v>
      </c>
      <c r="E210" s="35"/>
      <c r="F210" s="216" t="s">
        <v>487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144</v>
      </c>
      <c r="AU210" s="16" t="s">
        <v>85</v>
      </c>
    </row>
    <row r="211" spans="1:65" s="2" customFormat="1" ht="19.5">
      <c r="A211" s="33"/>
      <c r="B211" s="34"/>
      <c r="C211" s="35"/>
      <c r="D211" s="215" t="s">
        <v>155</v>
      </c>
      <c r="E211" s="35"/>
      <c r="F211" s="219" t="s">
        <v>488</v>
      </c>
      <c r="G211" s="35"/>
      <c r="H211" s="35"/>
      <c r="I211" s="114"/>
      <c r="J211" s="35"/>
      <c r="K211" s="35"/>
      <c r="L211" s="38"/>
      <c r="M211" s="217"/>
      <c r="N211" s="218"/>
      <c r="O211" s="70"/>
      <c r="P211" s="70"/>
      <c r="Q211" s="70"/>
      <c r="R211" s="70"/>
      <c r="S211" s="70"/>
      <c r="T211" s="71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T211" s="16" t="s">
        <v>155</v>
      </c>
      <c r="AU211" s="16" t="s">
        <v>85</v>
      </c>
    </row>
    <row r="212" spans="1:65" s="13" customFormat="1">
      <c r="B212" s="220"/>
      <c r="C212" s="221"/>
      <c r="D212" s="215" t="s">
        <v>166</v>
      </c>
      <c r="E212" s="222" t="s">
        <v>1</v>
      </c>
      <c r="F212" s="223" t="s">
        <v>715</v>
      </c>
      <c r="G212" s="221"/>
      <c r="H212" s="224">
        <v>1</v>
      </c>
      <c r="I212" s="225"/>
      <c r="J212" s="221"/>
      <c r="K212" s="221"/>
      <c r="L212" s="226"/>
      <c r="M212" s="227"/>
      <c r="N212" s="228"/>
      <c r="O212" s="228"/>
      <c r="P212" s="228"/>
      <c r="Q212" s="228"/>
      <c r="R212" s="228"/>
      <c r="S212" s="228"/>
      <c r="T212" s="229"/>
      <c r="AT212" s="230" t="s">
        <v>166</v>
      </c>
      <c r="AU212" s="230" t="s">
        <v>85</v>
      </c>
      <c r="AV212" s="13" t="s">
        <v>87</v>
      </c>
      <c r="AW212" s="13" t="s">
        <v>34</v>
      </c>
      <c r="AX212" s="13" t="s">
        <v>85</v>
      </c>
      <c r="AY212" s="230" t="s">
        <v>134</v>
      </c>
    </row>
    <row r="213" spans="1:65" s="2" customFormat="1" ht="21.75" customHeight="1">
      <c r="A213" s="33"/>
      <c r="B213" s="34"/>
      <c r="C213" s="202" t="s">
        <v>297</v>
      </c>
      <c r="D213" s="202" t="s">
        <v>137</v>
      </c>
      <c r="E213" s="203" t="s">
        <v>515</v>
      </c>
      <c r="F213" s="204" t="s">
        <v>516</v>
      </c>
      <c r="G213" s="205" t="s">
        <v>217</v>
      </c>
      <c r="H213" s="206">
        <v>27.431000000000001</v>
      </c>
      <c r="I213" s="207"/>
      <c r="J213" s="208">
        <f>ROUND(I213*H213,2)</f>
        <v>0</v>
      </c>
      <c r="K213" s="204" t="s">
        <v>141</v>
      </c>
      <c r="L213" s="38"/>
      <c r="M213" s="209" t="s">
        <v>1</v>
      </c>
      <c r="N213" s="210" t="s">
        <v>42</v>
      </c>
      <c r="O213" s="70"/>
      <c r="P213" s="211">
        <f>O213*H213</f>
        <v>0</v>
      </c>
      <c r="Q213" s="211">
        <v>0</v>
      </c>
      <c r="R213" s="211">
        <f>Q213*H213</f>
        <v>0</v>
      </c>
      <c r="S213" s="211">
        <v>0</v>
      </c>
      <c r="T213" s="212">
        <f>S213*H213</f>
        <v>0</v>
      </c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R213" s="213" t="s">
        <v>142</v>
      </c>
      <c r="AT213" s="213" t="s">
        <v>137</v>
      </c>
      <c r="AU213" s="213" t="s">
        <v>85</v>
      </c>
      <c r="AY213" s="16" t="s">
        <v>134</v>
      </c>
      <c r="BE213" s="214">
        <f>IF(N213="základní",J213,0)</f>
        <v>0</v>
      </c>
      <c r="BF213" s="214">
        <f>IF(N213="snížená",J213,0)</f>
        <v>0</v>
      </c>
      <c r="BG213" s="214">
        <f>IF(N213="zákl. přenesená",J213,0)</f>
        <v>0</v>
      </c>
      <c r="BH213" s="214">
        <f>IF(N213="sníž. přenesená",J213,0)</f>
        <v>0</v>
      </c>
      <c r="BI213" s="214">
        <f>IF(N213="nulová",J213,0)</f>
        <v>0</v>
      </c>
      <c r="BJ213" s="16" t="s">
        <v>85</v>
      </c>
      <c r="BK213" s="214">
        <f>ROUND(I213*H213,2)</f>
        <v>0</v>
      </c>
      <c r="BL213" s="16" t="s">
        <v>142</v>
      </c>
      <c r="BM213" s="213" t="s">
        <v>716</v>
      </c>
    </row>
    <row r="214" spans="1:65" s="2" customFormat="1" ht="68.25">
      <c r="A214" s="33"/>
      <c r="B214" s="34"/>
      <c r="C214" s="35"/>
      <c r="D214" s="215" t="s">
        <v>144</v>
      </c>
      <c r="E214" s="35"/>
      <c r="F214" s="216" t="s">
        <v>518</v>
      </c>
      <c r="G214" s="35"/>
      <c r="H214" s="35"/>
      <c r="I214" s="114"/>
      <c r="J214" s="35"/>
      <c r="K214" s="35"/>
      <c r="L214" s="38"/>
      <c r="M214" s="217"/>
      <c r="N214" s="218"/>
      <c r="O214" s="70"/>
      <c r="P214" s="70"/>
      <c r="Q214" s="70"/>
      <c r="R214" s="70"/>
      <c r="S214" s="70"/>
      <c r="T214" s="71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T214" s="16" t="s">
        <v>144</v>
      </c>
      <c r="AU214" s="16" t="s">
        <v>85</v>
      </c>
    </row>
    <row r="215" spans="1:65" s="13" customFormat="1">
      <c r="B215" s="220"/>
      <c r="C215" s="221"/>
      <c r="D215" s="215" t="s">
        <v>166</v>
      </c>
      <c r="E215" s="222" t="s">
        <v>1</v>
      </c>
      <c r="F215" s="223" t="s">
        <v>717</v>
      </c>
      <c r="G215" s="221"/>
      <c r="H215" s="224">
        <v>27.431000000000001</v>
      </c>
      <c r="I215" s="225"/>
      <c r="J215" s="221"/>
      <c r="K215" s="221"/>
      <c r="L215" s="226"/>
      <c r="M215" s="227"/>
      <c r="N215" s="228"/>
      <c r="O215" s="228"/>
      <c r="P215" s="228"/>
      <c r="Q215" s="228"/>
      <c r="R215" s="228"/>
      <c r="S215" s="228"/>
      <c r="T215" s="229"/>
      <c r="AT215" s="230" t="s">
        <v>166</v>
      </c>
      <c r="AU215" s="230" t="s">
        <v>85</v>
      </c>
      <c r="AV215" s="13" t="s">
        <v>87</v>
      </c>
      <c r="AW215" s="13" t="s">
        <v>34</v>
      </c>
      <c r="AX215" s="13" t="s">
        <v>85</v>
      </c>
      <c r="AY215" s="230" t="s">
        <v>134</v>
      </c>
    </row>
    <row r="216" spans="1:65" s="2" customFormat="1" ht="33" customHeight="1">
      <c r="A216" s="33"/>
      <c r="B216" s="34"/>
      <c r="C216" s="202" t="s">
        <v>302</v>
      </c>
      <c r="D216" s="202" t="s">
        <v>137</v>
      </c>
      <c r="E216" s="203" t="s">
        <v>623</v>
      </c>
      <c r="F216" s="204" t="s">
        <v>624</v>
      </c>
      <c r="G216" s="205" t="s">
        <v>140</v>
      </c>
      <c r="H216" s="206">
        <v>1</v>
      </c>
      <c r="I216" s="207"/>
      <c r="J216" s="208">
        <f>ROUND(I216*H216,2)</f>
        <v>0</v>
      </c>
      <c r="K216" s="204" t="s">
        <v>141</v>
      </c>
      <c r="L216" s="38"/>
      <c r="M216" s="209" t="s">
        <v>1</v>
      </c>
      <c r="N216" s="210" t="s">
        <v>42</v>
      </c>
      <c r="O216" s="70"/>
      <c r="P216" s="211">
        <f>O216*H216</f>
        <v>0</v>
      </c>
      <c r="Q216" s="211">
        <v>0</v>
      </c>
      <c r="R216" s="211">
        <f>Q216*H216</f>
        <v>0</v>
      </c>
      <c r="S216" s="211">
        <v>0</v>
      </c>
      <c r="T216" s="212">
        <f>S216*H216</f>
        <v>0</v>
      </c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R216" s="213" t="s">
        <v>142</v>
      </c>
      <c r="AT216" s="213" t="s">
        <v>137</v>
      </c>
      <c r="AU216" s="213" t="s">
        <v>85</v>
      </c>
      <c r="AY216" s="16" t="s">
        <v>134</v>
      </c>
      <c r="BE216" s="214">
        <f>IF(N216="základní",J216,0)</f>
        <v>0</v>
      </c>
      <c r="BF216" s="214">
        <f>IF(N216="snížená",J216,0)</f>
        <v>0</v>
      </c>
      <c r="BG216" s="214">
        <f>IF(N216="zákl. přenesená",J216,0)</f>
        <v>0</v>
      </c>
      <c r="BH216" s="214">
        <f>IF(N216="sníž. přenesená",J216,0)</f>
        <v>0</v>
      </c>
      <c r="BI216" s="214">
        <f>IF(N216="nulová",J216,0)</f>
        <v>0</v>
      </c>
      <c r="BJ216" s="16" t="s">
        <v>85</v>
      </c>
      <c r="BK216" s="214">
        <f>ROUND(I216*H216,2)</f>
        <v>0</v>
      </c>
      <c r="BL216" s="16" t="s">
        <v>142</v>
      </c>
      <c r="BM216" s="213" t="s">
        <v>718</v>
      </c>
    </row>
    <row r="217" spans="1:65" s="2" customFormat="1" ht="68.25">
      <c r="A217" s="33"/>
      <c r="B217" s="34"/>
      <c r="C217" s="35"/>
      <c r="D217" s="215" t="s">
        <v>144</v>
      </c>
      <c r="E217" s="35"/>
      <c r="F217" s="216" t="s">
        <v>626</v>
      </c>
      <c r="G217" s="35"/>
      <c r="H217" s="35"/>
      <c r="I217" s="114"/>
      <c r="J217" s="35"/>
      <c r="K217" s="35"/>
      <c r="L217" s="38"/>
      <c r="M217" s="217"/>
      <c r="N217" s="218"/>
      <c r="O217" s="70"/>
      <c r="P217" s="70"/>
      <c r="Q217" s="70"/>
      <c r="R217" s="70"/>
      <c r="S217" s="70"/>
      <c r="T217" s="71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T217" s="16" t="s">
        <v>144</v>
      </c>
      <c r="AU217" s="16" t="s">
        <v>85</v>
      </c>
    </row>
    <row r="218" spans="1:65" s="2" customFormat="1" ht="19.5">
      <c r="A218" s="33"/>
      <c r="B218" s="34"/>
      <c r="C218" s="35"/>
      <c r="D218" s="215" t="s">
        <v>155</v>
      </c>
      <c r="E218" s="35"/>
      <c r="F218" s="219" t="s">
        <v>488</v>
      </c>
      <c r="G218" s="35"/>
      <c r="H218" s="35"/>
      <c r="I218" s="114"/>
      <c r="J218" s="35"/>
      <c r="K218" s="35"/>
      <c r="L218" s="38"/>
      <c r="M218" s="217"/>
      <c r="N218" s="218"/>
      <c r="O218" s="70"/>
      <c r="P218" s="70"/>
      <c r="Q218" s="70"/>
      <c r="R218" s="70"/>
      <c r="S218" s="70"/>
      <c r="T218" s="71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T218" s="16" t="s">
        <v>155</v>
      </c>
      <c r="AU218" s="16" t="s">
        <v>85</v>
      </c>
    </row>
    <row r="219" spans="1:65" s="13" customFormat="1">
      <c r="B219" s="220"/>
      <c r="C219" s="221"/>
      <c r="D219" s="215" t="s">
        <v>166</v>
      </c>
      <c r="E219" s="222" t="s">
        <v>1</v>
      </c>
      <c r="F219" s="223" t="s">
        <v>719</v>
      </c>
      <c r="G219" s="221"/>
      <c r="H219" s="224">
        <v>1</v>
      </c>
      <c r="I219" s="225"/>
      <c r="J219" s="221"/>
      <c r="K219" s="221"/>
      <c r="L219" s="226"/>
      <c r="M219" s="227"/>
      <c r="N219" s="228"/>
      <c r="O219" s="228"/>
      <c r="P219" s="228"/>
      <c r="Q219" s="228"/>
      <c r="R219" s="228"/>
      <c r="S219" s="228"/>
      <c r="T219" s="229"/>
      <c r="AT219" s="230" t="s">
        <v>166</v>
      </c>
      <c r="AU219" s="230" t="s">
        <v>85</v>
      </c>
      <c r="AV219" s="13" t="s">
        <v>87</v>
      </c>
      <c r="AW219" s="13" t="s">
        <v>34</v>
      </c>
      <c r="AX219" s="13" t="s">
        <v>85</v>
      </c>
      <c r="AY219" s="230" t="s">
        <v>134</v>
      </c>
    </row>
    <row r="220" spans="1:65" s="2" customFormat="1" ht="21.75" customHeight="1">
      <c r="A220" s="33"/>
      <c r="B220" s="34"/>
      <c r="C220" s="202" t="s">
        <v>307</v>
      </c>
      <c r="D220" s="202" t="s">
        <v>137</v>
      </c>
      <c r="E220" s="203" t="s">
        <v>628</v>
      </c>
      <c r="F220" s="204" t="s">
        <v>629</v>
      </c>
      <c r="G220" s="205" t="s">
        <v>217</v>
      </c>
      <c r="H220" s="206">
        <v>26.4</v>
      </c>
      <c r="I220" s="207"/>
      <c r="J220" s="208">
        <f>ROUND(I220*H220,2)</f>
        <v>0</v>
      </c>
      <c r="K220" s="204" t="s">
        <v>141</v>
      </c>
      <c r="L220" s="38"/>
      <c r="M220" s="209" t="s">
        <v>1</v>
      </c>
      <c r="N220" s="210" t="s">
        <v>42</v>
      </c>
      <c r="O220" s="70"/>
      <c r="P220" s="211">
        <f>O220*H220</f>
        <v>0</v>
      </c>
      <c r="Q220" s="211">
        <v>0</v>
      </c>
      <c r="R220" s="211">
        <f>Q220*H220</f>
        <v>0</v>
      </c>
      <c r="S220" s="211">
        <v>0</v>
      </c>
      <c r="T220" s="212">
        <f>S220*H220</f>
        <v>0</v>
      </c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R220" s="213" t="s">
        <v>142</v>
      </c>
      <c r="AT220" s="213" t="s">
        <v>137</v>
      </c>
      <c r="AU220" s="213" t="s">
        <v>85</v>
      </c>
      <c r="AY220" s="16" t="s">
        <v>134</v>
      </c>
      <c r="BE220" s="214">
        <f>IF(N220="základní",J220,0)</f>
        <v>0</v>
      </c>
      <c r="BF220" s="214">
        <f>IF(N220="snížená",J220,0)</f>
        <v>0</v>
      </c>
      <c r="BG220" s="214">
        <f>IF(N220="zákl. přenesená",J220,0)</f>
        <v>0</v>
      </c>
      <c r="BH220" s="214">
        <f>IF(N220="sníž. přenesená",J220,0)</f>
        <v>0</v>
      </c>
      <c r="BI220" s="214">
        <f>IF(N220="nulová",J220,0)</f>
        <v>0</v>
      </c>
      <c r="BJ220" s="16" t="s">
        <v>85</v>
      </c>
      <c r="BK220" s="214">
        <f>ROUND(I220*H220,2)</f>
        <v>0</v>
      </c>
      <c r="BL220" s="16" t="s">
        <v>142</v>
      </c>
      <c r="BM220" s="213" t="s">
        <v>720</v>
      </c>
    </row>
    <row r="221" spans="1:65" s="2" customFormat="1" ht="68.25">
      <c r="A221" s="33"/>
      <c r="B221" s="34"/>
      <c r="C221" s="35"/>
      <c r="D221" s="215" t="s">
        <v>144</v>
      </c>
      <c r="E221" s="35"/>
      <c r="F221" s="216" t="s">
        <v>631</v>
      </c>
      <c r="G221" s="35"/>
      <c r="H221" s="35"/>
      <c r="I221" s="114"/>
      <c r="J221" s="35"/>
      <c r="K221" s="35"/>
      <c r="L221" s="38"/>
      <c r="M221" s="217"/>
      <c r="N221" s="218"/>
      <c r="O221" s="70"/>
      <c r="P221" s="70"/>
      <c r="Q221" s="70"/>
      <c r="R221" s="70"/>
      <c r="S221" s="70"/>
      <c r="T221" s="71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T221" s="16" t="s">
        <v>144</v>
      </c>
      <c r="AU221" s="16" t="s">
        <v>85</v>
      </c>
    </row>
    <row r="222" spans="1:65" s="2" customFormat="1" ht="19.5">
      <c r="A222" s="33"/>
      <c r="B222" s="34"/>
      <c r="C222" s="35"/>
      <c r="D222" s="215" t="s">
        <v>155</v>
      </c>
      <c r="E222" s="35"/>
      <c r="F222" s="219" t="s">
        <v>632</v>
      </c>
      <c r="G222" s="35"/>
      <c r="H222" s="35"/>
      <c r="I222" s="114"/>
      <c r="J222" s="35"/>
      <c r="K222" s="35"/>
      <c r="L222" s="38"/>
      <c r="M222" s="217"/>
      <c r="N222" s="218"/>
      <c r="O222" s="70"/>
      <c r="P222" s="70"/>
      <c r="Q222" s="70"/>
      <c r="R222" s="70"/>
      <c r="S222" s="70"/>
      <c r="T222" s="71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T222" s="16" t="s">
        <v>155</v>
      </c>
      <c r="AU222" s="16" t="s">
        <v>85</v>
      </c>
    </row>
    <row r="223" spans="1:65" s="13" customFormat="1">
      <c r="B223" s="220"/>
      <c r="C223" s="221"/>
      <c r="D223" s="215" t="s">
        <v>166</v>
      </c>
      <c r="E223" s="222" t="s">
        <v>1</v>
      </c>
      <c r="F223" s="223" t="s">
        <v>721</v>
      </c>
      <c r="G223" s="221"/>
      <c r="H223" s="224">
        <v>26.4</v>
      </c>
      <c r="I223" s="225"/>
      <c r="J223" s="221"/>
      <c r="K223" s="221"/>
      <c r="L223" s="226"/>
      <c r="M223" s="227"/>
      <c r="N223" s="228"/>
      <c r="O223" s="228"/>
      <c r="P223" s="228"/>
      <c r="Q223" s="228"/>
      <c r="R223" s="228"/>
      <c r="S223" s="228"/>
      <c r="T223" s="229"/>
      <c r="AT223" s="230" t="s">
        <v>166</v>
      </c>
      <c r="AU223" s="230" t="s">
        <v>85</v>
      </c>
      <c r="AV223" s="13" t="s">
        <v>87</v>
      </c>
      <c r="AW223" s="13" t="s">
        <v>34</v>
      </c>
      <c r="AX223" s="13" t="s">
        <v>85</v>
      </c>
      <c r="AY223" s="230" t="s">
        <v>134</v>
      </c>
    </row>
    <row r="224" spans="1:65" s="2" customFormat="1" ht="21.75" customHeight="1">
      <c r="A224" s="33"/>
      <c r="B224" s="34"/>
      <c r="C224" s="202" t="s">
        <v>313</v>
      </c>
      <c r="D224" s="202" t="s">
        <v>137</v>
      </c>
      <c r="E224" s="203" t="s">
        <v>527</v>
      </c>
      <c r="F224" s="204" t="s">
        <v>528</v>
      </c>
      <c r="G224" s="205" t="s">
        <v>140</v>
      </c>
      <c r="H224" s="206">
        <v>2</v>
      </c>
      <c r="I224" s="207"/>
      <c r="J224" s="208">
        <f>ROUND(I224*H224,2)</f>
        <v>0</v>
      </c>
      <c r="K224" s="204" t="s">
        <v>141</v>
      </c>
      <c r="L224" s="38"/>
      <c r="M224" s="209" t="s">
        <v>1</v>
      </c>
      <c r="N224" s="210" t="s">
        <v>42</v>
      </c>
      <c r="O224" s="70"/>
      <c r="P224" s="211">
        <f>O224*H224</f>
        <v>0</v>
      </c>
      <c r="Q224" s="211">
        <v>0</v>
      </c>
      <c r="R224" s="211">
        <f>Q224*H224</f>
        <v>0</v>
      </c>
      <c r="S224" s="211">
        <v>0</v>
      </c>
      <c r="T224" s="212">
        <f>S224*H224</f>
        <v>0</v>
      </c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R224" s="213" t="s">
        <v>142</v>
      </c>
      <c r="AT224" s="213" t="s">
        <v>137</v>
      </c>
      <c r="AU224" s="213" t="s">
        <v>85</v>
      </c>
      <c r="AY224" s="16" t="s">
        <v>134</v>
      </c>
      <c r="BE224" s="214">
        <f>IF(N224="základní",J224,0)</f>
        <v>0</v>
      </c>
      <c r="BF224" s="214">
        <f>IF(N224="snížená",J224,0)</f>
        <v>0</v>
      </c>
      <c r="BG224" s="214">
        <f>IF(N224="zákl. přenesená",J224,0)</f>
        <v>0</v>
      </c>
      <c r="BH224" s="214">
        <f>IF(N224="sníž. přenesená",J224,0)</f>
        <v>0</v>
      </c>
      <c r="BI224" s="214">
        <f>IF(N224="nulová",J224,0)</f>
        <v>0</v>
      </c>
      <c r="BJ224" s="16" t="s">
        <v>85</v>
      </c>
      <c r="BK224" s="214">
        <f>ROUND(I224*H224,2)</f>
        <v>0</v>
      </c>
      <c r="BL224" s="16" t="s">
        <v>142</v>
      </c>
      <c r="BM224" s="213" t="s">
        <v>722</v>
      </c>
    </row>
    <row r="225" spans="1:51" s="2" customFormat="1" ht="29.25">
      <c r="A225" s="33"/>
      <c r="B225" s="34"/>
      <c r="C225" s="35"/>
      <c r="D225" s="215" t="s">
        <v>144</v>
      </c>
      <c r="E225" s="35"/>
      <c r="F225" s="216" t="s">
        <v>530</v>
      </c>
      <c r="G225" s="35"/>
      <c r="H225" s="35"/>
      <c r="I225" s="114"/>
      <c r="J225" s="35"/>
      <c r="K225" s="35"/>
      <c r="L225" s="38"/>
      <c r="M225" s="217"/>
      <c r="N225" s="218"/>
      <c r="O225" s="70"/>
      <c r="P225" s="70"/>
      <c r="Q225" s="70"/>
      <c r="R225" s="70"/>
      <c r="S225" s="70"/>
      <c r="T225" s="71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T225" s="16" t="s">
        <v>144</v>
      </c>
      <c r="AU225" s="16" t="s">
        <v>85</v>
      </c>
    </row>
    <row r="226" spans="1:51" s="13" customFormat="1">
      <c r="B226" s="220"/>
      <c r="C226" s="221"/>
      <c r="D226" s="215" t="s">
        <v>166</v>
      </c>
      <c r="E226" s="222" t="s">
        <v>1</v>
      </c>
      <c r="F226" s="223" t="s">
        <v>635</v>
      </c>
      <c r="G226" s="221"/>
      <c r="H226" s="224">
        <v>2</v>
      </c>
      <c r="I226" s="225"/>
      <c r="J226" s="221"/>
      <c r="K226" s="221"/>
      <c r="L226" s="226"/>
      <c r="M226" s="252"/>
      <c r="N226" s="253"/>
      <c r="O226" s="253"/>
      <c r="P226" s="253"/>
      <c r="Q226" s="253"/>
      <c r="R226" s="253"/>
      <c r="S226" s="253"/>
      <c r="T226" s="254"/>
      <c r="AT226" s="230" t="s">
        <v>166</v>
      </c>
      <c r="AU226" s="230" t="s">
        <v>85</v>
      </c>
      <c r="AV226" s="13" t="s">
        <v>87</v>
      </c>
      <c r="AW226" s="13" t="s">
        <v>34</v>
      </c>
      <c r="AX226" s="13" t="s">
        <v>85</v>
      </c>
      <c r="AY226" s="230" t="s">
        <v>134</v>
      </c>
    </row>
    <row r="227" spans="1:51" s="2" customFormat="1" ht="6.95" customHeight="1">
      <c r="A227" s="33"/>
      <c r="B227" s="53"/>
      <c r="C227" s="54"/>
      <c r="D227" s="54"/>
      <c r="E227" s="54"/>
      <c r="F227" s="54"/>
      <c r="G227" s="54"/>
      <c r="H227" s="54"/>
      <c r="I227" s="151"/>
      <c r="J227" s="54"/>
      <c r="K227" s="54"/>
      <c r="L227" s="38"/>
      <c r="M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</row>
  </sheetData>
  <sheetProtection algorithmName="SHA-512" hashValue="Mv40YAI8YNaJAYbRXMDctfvzPoeHTJcwWKavfVsgM/u14TVGDGzCE01xPm3ebqb+8js4OgDFUUQ+E3yT/SbFjw==" saltValue="vTLeaWCGXz9lF6hWgpD2+DioVVBhpmcEnEsL9ogE7s953ULG9nSh+xlKVYqp7kVMTw1Fnt4d0dUWLTQHQ/m2fA==" spinCount="100000" sheet="1" objects="1" scenarios="1" formatColumns="0" formatRows="0" autoFilter="0"/>
  <autoFilter ref="C118:K226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5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99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723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ROUND((SUM(BE119:BE214)),  2)</f>
        <v>0</v>
      </c>
      <c r="G33" s="33"/>
      <c r="H33" s="33"/>
      <c r="I33" s="130">
        <v>0.21</v>
      </c>
      <c r="J33" s="129">
        <f>ROUND(((SUM(BE119:BE214))*I33),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ROUND((SUM(BF119:BF214)),  2)</f>
        <v>0</v>
      </c>
      <c r="G34" s="33"/>
      <c r="H34" s="33"/>
      <c r="I34" s="130">
        <v>0.15</v>
      </c>
      <c r="J34" s="129">
        <f>ROUND(((SUM(BF119:BF214))*I34),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ROUND((SUM(BG119:BG214)),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ROUND((SUM(BH119:BH214)),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ROUND((SUM(BI119:BI214)),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05 - Výměna výhybkových pražců ve výhybce S49 1-9-190, ŽS4.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J191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05 - Výměna výhybkových pražců ve výhybce S49 1-9-190, ŽS4.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P120+P191</f>
        <v>0</v>
      </c>
      <c r="Q119" s="78"/>
      <c r="R119" s="183">
        <f>R120+R191</f>
        <v>41.711654999999993</v>
      </c>
      <c r="S119" s="78"/>
      <c r="T119" s="184">
        <f>T120+T191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BK120+BK191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41.711654999999993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SUM(P122:P190)</f>
        <v>0</v>
      </c>
      <c r="Q121" s="194"/>
      <c r="R121" s="195">
        <f>SUM(R122:R190)</f>
        <v>41.711654999999993</v>
      </c>
      <c r="S121" s="194"/>
      <c r="T121" s="196">
        <f>SUM(T122:T190)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SUM(BK122:BK190)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533</v>
      </c>
      <c r="F122" s="204" t="s">
        <v>534</v>
      </c>
      <c r="G122" s="205" t="s">
        <v>140</v>
      </c>
      <c r="H122" s="206">
        <v>72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668</v>
      </c>
    </row>
    <row r="123" spans="1:65" s="2" customFormat="1" ht="58.5">
      <c r="A123" s="33"/>
      <c r="B123" s="34"/>
      <c r="C123" s="35"/>
      <c r="D123" s="215" t="s">
        <v>144</v>
      </c>
      <c r="E123" s="35"/>
      <c r="F123" s="216" t="s">
        <v>536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9.5">
      <c r="A124" s="33"/>
      <c r="B124" s="34"/>
      <c r="C124" s="35"/>
      <c r="D124" s="215" t="s">
        <v>155</v>
      </c>
      <c r="E124" s="35"/>
      <c r="F124" s="219" t="s">
        <v>156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155</v>
      </c>
      <c r="AU124" s="16" t="s">
        <v>87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724</v>
      </c>
      <c r="G125" s="221"/>
      <c r="H125" s="224">
        <v>72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87</v>
      </c>
      <c r="D126" s="202" t="s">
        <v>137</v>
      </c>
      <c r="E126" s="203" t="s">
        <v>538</v>
      </c>
      <c r="F126" s="204" t="s">
        <v>539</v>
      </c>
      <c r="G126" s="205" t="s">
        <v>140</v>
      </c>
      <c r="H126" s="206">
        <v>51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670</v>
      </c>
    </row>
    <row r="127" spans="1:65" s="2" customFormat="1" ht="58.5">
      <c r="A127" s="33"/>
      <c r="B127" s="34"/>
      <c r="C127" s="35"/>
      <c r="D127" s="215" t="s">
        <v>144</v>
      </c>
      <c r="E127" s="35"/>
      <c r="F127" s="216" t="s">
        <v>541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13" customFormat="1">
      <c r="B129" s="220"/>
      <c r="C129" s="221"/>
      <c r="D129" s="215" t="s">
        <v>166</v>
      </c>
      <c r="E129" s="222" t="s">
        <v>1</v>
      </c>
      <c r="F129" s="223" t="s">
        <v>725</v>
      </c>
      <c r="G129" s="221"/>
      <c r="H129" s="224">
        <v>51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134</v>
      </c>
    </row>
    <row r="130" spans="1:65" s="2" customFormat="1" ht="21.75" customHeight="1">
      <c r="A130" s="33"/>
      <c r="B130" s="34"/>
      <c r="C130" s="202" t="s">
        <v>149</v>
      </c>
      <c r="D130" s="202" t="s">
        <v>137</v>
      </c>
      <c r="E130" s="203" t="s">
        <v>543</v>
      </c>
      <c r="F130" s="204" t="s">
        <v>544</v>
      </c>
      <c r="G130" s="205" t="s">
        <v>140</v>
      </c>
      <c r="H130" s="206">
        <v>33</v>
      </c>
      <c r="I130" s="207"/>
      <c r="J130" s="208">
        <f>ROUND(I130*H130,2)</f>
        <v>0</v>
      </c>
      <c r="K130" s="204" t="s">
        <v>141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137</v>
      </c>
      <c r="AU130" s="213" t="s">
        <v>87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672</v>
      </c>
    </row>
    <row r="131" spans="1:65" s="2" customFormat="1" ht="58.5">
      <c r="A131" s="33"/>
      <c r="B131" s="34"/>
      <c r="C131" s="35"/>
      <c r="D131" s="215" t="s">
        <v>144</v>
      </c>
      <c r="E131" s="35"/>
      <c r="F131" s="216" t="s">
        <v>546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5">
      <c r="A132" s="33"/>
      <c r="B132" s="34"/>
      <c r="C132" s="35"/>
      <c r="D132" s="215" t="s">
        <v>155</v>
      </c>
      <c r="E132" s="35"/>
      <c r="F132" s="219" t="s">
        <v>156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726</v>
      </c>
      <c r="G133" s="221"/>
      <c r="H133" s="224">
        <v>33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152</v>
      </c>
      <c r="D134" s="202" t="s">
        <v>137</v>
      </c>
      <c r="E134" s="203" t="s">
        <v>255</v>
      </c>
      <c r="F134" s="204" t="s">
        <v>256</v>
      </c>
      <c r="G134" s="205" t="s">
        <v>257</v>
      </c>
      <c r="H134" s="206">
        <v>300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674</v>
      </c>
    </row>
    <row r="135" spans="1:65" s="2" customFormat="1" ht="39">
      <c r="A135" s="33"/>
      <c r="B135" s="34"/>
      <c r="C135" s="35"/>
      <c r="D135" s="215" t="s">
        <v>144</v>
      </c>
      <c r="E135" s="35"/>
      <c r="F135" s="216" t="s">
        <v>259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9.5">
      <c r="A136" s="33"/>
      <c r="B136" s="34"/>
      <c r="C136" s="35"/>
      <c r="D136" s="215" t="s">
        <v>155</v>
      </c>
      <c r="E136" s="35"/>
      <c r="F136" s="219" t="s">
        <v>260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155</v>
      </c>
      <c r="AU136" s="16" t="s">
        <v>87</v>
      </c>
    </row>
    <row r="137" spans="1:65" s="13" customFormat="1">
      <c r="B137" s="220"/>
      <c r="C137" s="221"/>
      <c r="D137" s="215" t="s">
        <v>166</v>
      </c>
      <c r="E137" s="222" t="s">
        <v>1</v>
      </c>
      <c r="F137" s="223" t="s">
        <v>727</v>
      </c>
      <c r="G137" s="221"/>
      <c r="H137" s="224">
        <v>300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166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134</v>
      </c>
    </row>
    <row r="138" spans="1:65" s="2" customFormat="1" ht="21.75" customHeight="1">
      <c r="A138" s="33"/>
      <c r="B138" s="34"/>
      <c r="C138" s="202" t="s">
        <v>135</v>
      </c>
      <c r="D138" s="202" t="s">
        <v>137</v>
      </c>
      <c r="E138" s="203" t="s">
        <v>405</v>
      </c>
      <c r="F138" s="204" t="s">
        <v>406</v>
      </c>
      <c r="G138" s="205" t="s">
        <v>163</v>
      </c>
      <c r="H138" s="206">
        <v>6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676</v>
      </c>
    </row>
    <row r="139" spans="1:65" s="2" customFormat="1" ht="29.25">
      <c r="A139" s="33"/>
      <c r="B139" s="34"/>
      <c r="C139" s="35"/>
      <c r="D139" s="215" t="s">
        <v>144</v>
      </c>
      <c r="E139" s="35"/>
      <c r="F139" s="216" t="s">
        <v>408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13" customFormat="1">
      <c r="B140" s="220"/>
      <c r="C140" s="221"/>
      <c r="D140" s="215" t="s">
        <v>166</v>
      </c>
      <c r="E140" s="222" t="s">
        <v>1</v>
      </c>
      <c r="F140" s="223" t="s">
        <v>551</v>
      </c>
      <c r="G140" s="221"/>
      <c r="H140" s="224">
        <v>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134</v>
      </c>
    </row>
    <row r="141" spans="1:65" s="2" customFormat="1" ht="21.75" customHeight="1">
      <c r="A141" s="33"/>
      <c r="B141" s="34"/>
      <c r="C141" s="202" t="s">
        <v>168</v>
      </c>
      <c r="D141" s="202" t="s">
        <v>137</v>
      </c>
      <c r="E141" s="203" t="s">
        <v>298</v>
      </c>
      <c r="F141" s="204" t="s">
        <v>299</v>
      </c>
      <c r="G141" s="205" t="s">
        <v>241</v>
      </c>
      <c r="H141" s="206">
        <v>0.18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678</v>
      </c>
    </row>
    <row r="142" spans="1:65" s="2" customFormat="1" ht="19.5">
      <c r="A142" s="33"/>
      <c r="B142" s="34"/>
      <c r="C142" s="35"/>
      <c r="D142" s="215" t="s">
        <v>144</v>
      </c>
      <c r="E142" s="35"/>
      <c r="F142" s="216" t="s">
        <v>301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9.5">
      <c r="A143" s="33"/>
      <c r="B143" s="34"/>
      <c r="C143" s="35"/>
      <c r="D143" s="215" t="s">
        <v>155</v>
      </c>
      <c r="E143" s="35"/>
      <c r="F143" s="219" t="s">
        <v>249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155</v>
      </c>
      <c r="AU143" s="16" t="s">
        <v>87</v>
      </c>
    </row>
    <row r="144" spans="1:65" s="13" customFormat="1">
      <c r="B144" s="220"/>
      <c r="C144" s="221"/>
      <c r="D144" s="215" t="s">
        <v>166</v>
      </c>
      <c r="E144" s="222" t="s">
        <v>1</v>
      </c>
      <c r="F144" s="223" t="s">
        <v>553</v>
      </c>
      <c r="G144" s="221"/>
      <c r="H144" s="224">
        <v>0.18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166</v>
      </c>
      <c r="AU144" s="230" t="s">
        <v>87</v>
      </c>
      <c r="AV144" s="13" t="s">
        <v>87</v>
      </c>
      <c r="AW144" s="13" t="s">
        <v>34</v>
      </c>
      <c r="AX144" s="13" t="s">
        <v>85</v>
      </c>
      <c r="AY144" s="230" t="s">
        <v>134</v>
      </c>
    </row>
    <row r="145" spans="1:65" s="2" customFormat="1" ht="21.75" customHeight="1">
      <c r="A145" s="33"/>
      <c r="B145" s="34"/>
      <c r="C145" s="202" t="s">
        <v>173</v>
      </c>
      <c r="D145" s="202" t="s">
        <v>137</v>
      </c>
      <c r="E145" s="203" t="s">
        <v>303</v>
      </c>
      <c r="F145" s="204" t="s">
        <v>304</v>
      </c>
      <c r="G145" s="205" t="s">
        <v>257</v>
      </c>
      <c r="H145" s="206">
        <v>131.25</v>
      </c>
      <c r="I145" s="207"/>
      <c r="J145" s="208">
        <f>ROUND(I145*H145,2)</f>
        <v>0</v>
      </c>
      <c r="K145" s="204" t="s">
        <v>141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137</v>
      </c>
      <c r="AU145" s="213" t="s">
        <v>87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680</v>
      </c>
    </row>
    <row r="146" spans="1:65" s="2" customFormat="1" ht="19.5">
      <c r="A146" s="33"/>
      <c r="B146" s="34"/>
      <c r="C146" s="35"/>
      <c r="D146" s="215" t="s">
        <v>144</v>
      </c>
      <c r="E146" s="35"/>
      <c r="F146" s="216" t="s">
        <v>306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9.5">
      <c r="A147" s="33"/>
      <c r="B147" s="34"/>
      <c r="C147" s="35"/>
      <c r="D147" s="215" t="s">
        <v>155</v>
      </c>
      <c r="E147" s="35"/>
      <c r="F147" s="219" t="s">
        <v>260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155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728</v>
      </c>
      <c r="G148" s="221"/>
      <c r="H148" s="224">
        <v>131.25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2" customFormat="1" ht="21.75" customHeight="1">
      <c r="A149" s="33"/>
      <c r="B149" s="34"/>
      <c r="C149" s="202" t="s">
        <v>178</v>
      </c>
      <c r="D149" s="202" t="s">
        <v>137</v>
      </c>
      <c r="E149" s="203" t="s">
        <v>556</v>
      </c>
      <c r="F149" s="204" t="s">
        <v>557</v>
      </c>
      <c r="G149" s="205" t="s">
        <v>257</v>
      </c>
      <c r="H149" s="206">
        <v>131.25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682</v>
      </c>
    </row>
    <row r="150" spans="1:65" s="2" customFormat="1" ht="19.5">
      <c r="A150" s="33"/>
      <c r="B150" s="34"/>
      <c r="C150" s="35"/>
      <c r="D150" s="215" t="s">
        <v>144</v>
      </c>
      <c r="E150" s="35"/>
      <c r="F150" s="216" t="s">
        <v>559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13" customFormat="1">
      <c r="B151" s="220"/>
      <c r="C151" s="221"/>
      <c r="D151" s="215" t="s">
        <v>166</v>
      </c>
      <c r="E151" s="222" t="s">
        <v>1</v>
      </c>
      <c r="F151" s="223" t="s">
        <v>728</v>
      </c>
      <c r="G151" s="221"/>
      <c r="H151" s="224">
        <v>131.25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166</v>
      </c>
      <c r="AU151" s="230" t="s">
        <v>87</v>
      </c>
      <c r="AV151" s="13" t="s">
        <v>87</v>
      </c>
      <c r="AW151" s="13" t="s">
        <v>34</v>
      </c>
      <c r="AX151" s="13" t="s">
        <v>85</v>
      </c>
      <c r="AY151" s="230" t="s">
        <v>134</v>
      </c>
    </row>
    <row r="152" spans="1:65" s="2" customFormat="1" ht="21.75" customHeight="1">
      <c r="A152" s="33"/>
      <c r="B152" s="34"/>
      <c r="C152" s="202" t="s">
        <v>184</v>
      </c>
      <c r="D152" s="202" t="s">
        <v>137</v>
      </c>
      <c r="E152" s="203" t="s">
        <v>560</v>
      </c>
      <c r="F152" s="204" t="s">
        <v>561</v>
      </c>
      <c r="G152" s="205" t="s">
        <v>140</v>
      </c>
      <c r="H152" s="206">
        <v>60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683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563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13" customFormat="1">
      <c r="B154" s="220"/>
      <c r="C154" s="221"/>
      <c r="D154" s="215" t="s">
        <v>166</v>
      </c>
      <c r="E154" s="222" t="s">
        <v>1</v>
      </c>
      <c r="F154" s="223" t="s">
        <v>564</v>
      </c>
      <c r="G154" s="221"/>
      <c r="H154" s="224">
        <v>60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166</v>
      </c>
      <c r="AU154" s="230" t="s">
        <v>87</v>
      </c>
      <c r="AV154" s="13" t="s">
        <v>87</v>
      </c>
      <c r="AW154" s="13" t="s">
        <v>34</v>
      </c>
      <c r="AX154" s="13" t="s">
        <v>85</v>
      </c>
      <c r="AY154" s="230" t="s">
        <v>134</v>
      </c>
    </row>
    <row r="155" spans="1:65" s="2" customFormat="1" ht="21.75" customHeight="1">
      <c r="A155" s="33"/>
      <c r="B155" s="34"/>
      <c r="C155" s="202" t="s">
        <v>191</v>
      </c>
      <c r="D155" s="202" t="s">
        <v>137</v>
      </c>
      <c r="E155" s="203" t="s">
        <v>645</v>
      </c>
      <c r="F155" s="204" t="s">
        <v>646</v>
      </c>
      <c r="G155" s="205" t="s">
        <v>140</v>
      </c>
      <c r="H155" s="206">
        <v>30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729</v>
      </c>
    </row>
    <row r="156" spans="1:65" s="2" customFormat="1" ht="29.25">
      <c r="A156" s="33"/>
      <c r="B156" s="34"/>
      <c r="C156" s="35"/>
      <c r="D156" s="215" t="s">
        <v>144</v>
      </c>
      <c r="E156" s="35"/>
      <c r="F156" s="216" t="s">
        <v>648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569</v>
      </c>
      <c r="G157" s="221"/>
      <c r="H157" s="224">
        <v>30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197</v>
      </c>
      <c r="D158" s="202" t="s">
        <v>137</v>
      </c>
      <c r="E158" s="203" t="s">
        <v>570</v>
      </c>
      <c r="F158" s="204" t="s">
        <v>571</v>
      </c>
      <c r="G158" s="205" t="s">
        <v>421</v>
      </c>
      <c r="H158" s="206">
        <v>18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687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573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574</v>
      </c>
      <c r="G160" s="221"/>
      <c r="H160" s="224">
        <v>18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201</v>
      </c>
      <c r="D161" s="202" t="s">
        <v>137</v>
      </c>
      <c r="E161" s="203" t="s">
        <v>579</v>
      </c>
      <c r="F161" s="204" t="s">
        <v>580</v>
      </c>
      <c r="G161" s="205" t="s">
        <v>163</v>
      </c>
      <c r="H161" s="206">
        <v>6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690</v>
      </c>
    </row>
    <row r="162" spans="1:65" s="2" customFormat="1" ht="29.25">
      <c r="A162" s="33"/>
      <c r="B162" s="34"/>
      <c r="C162" s="35"/>
      <c r="D162" s="215" t="s">
        <v>144</v>
      </c>
      <c r="E162" s="35"/>
      <c r="F162" s="216" t="s">
        <v>582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551</v>
      </c>
      <c r="G163" s="221"/>
      <c r="H163" s="224">
        <v>6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31" t="s">
        <v>208</v>
      </c>
      <c r="D164" s="231" t="s">
        <v>330</v>
      </c>
      <c r="E164" s="232" t="s">
        <v>583</v>
      </c>
      <c r="F164" s="233" t="s">
        <v>584</v>
      </c>
      <c r="G164" s="234" t="s">
        <v>163</v>
      </c>
      <c r="H164" s="235">
        <v>21.542999999999999</v>
      </c>
      <c r="I164" s="236"/>
      <c r="J164" s="237">
        <f>ROUND(I164*H164,2)</f>
        <v>0</v>
      </c>
      <c r="K164" s="233" t="s">
        <v>141</v>
      </c>
      <c r="L164" s="238"/>
      <c r="M164" s="239" t="s">
        <v>1</v>
      </c>
      <c r="N164" s="240" t="s">
        <v>42</v>
      </c>
      <c r="O164" s="70"/>
      <c r="P164" s="211">
        <f>O164*H164</f>
        <v>0</v>
      </c>
      <c r="Q164" s="211">
        <v>0.95499999999999996</v>
      </c>
      <c r="R164" s="211">
        <f>Q164*H164</f>
        <v>20.573564999999999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178</v>
      </c>
      <c r="AT164" s="213" t="s">
        <v>330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730</v>
      </c>
    </row>
    <row r="165" spans="1:65" s="2" customFormat="1">
      <c r="A165" s="33"/>
      <c r="B165" s="34"/>
      <c r="C165" s="35"/>
      <c r="D165" s="215" t="s">
        <v>144</v>
      </c>
      <c r="E165" s="35"/>
      <c r="F165" s="216" t="s">
        <v>584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731</v>
      </c>
      <c r="G166" s="221"/>
      <c r="H166" s="224">
        <v>21.542999999999999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31" t="s">
        <v>214</v>
      </c>
      <c r="D167" s="231" t="s">
        <v>330</v>
      </c>
      <c r="E167" s="232" t="s">
        <v>357</v>
      </c>
      <c r="F167" s="233" t="s">
        <v>358</v>
      </c>
      <c r="G167" s="234" t="s">
        <v>140</v>
      </c>
      <c r="H167" s="235">
        <v>1278</v>
      </c>
      <c r="I167" s="236"/>
      <c r="J167" s="237">
        <f>ROUND(I167*H167,2)</f>
        <v>0</v>
      </c>
      <c r="K167" s="233" t="s">
        <v>141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5.1999999999999995E-4</v>
      </c>
      <c r="R167" s="211">
        <f>Q167*H167</f>
        <v>0.66455999999999993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178</v>
      </c>
      <c r="AT167" s="213" t="s">
        <v>330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693</v>
      </c>
    </row>
    <row r="168" spans="1:65" s="2" customFormat="1">
      <c r="A168" s="33"/>
      <c r="B168" s="34"/>
      <c r="C168" s="35"/>
      <c r="D168" s="215" t="s">
        <v>144</v>
      </c>
      <c r="E168" s="35"/>
      <c r="F168" s="216" t="s">
        <v>358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13" customFormat="1">
      <c r="B169" s="220"/>
      <c r="C169" s="221"/>
      <c r="D169" s="215" t="s">
        <v>166</v>
      </c>
      <c r="E169" s="222" t="s">
        <v>1</v>
      </c>
      <c r="F169" s="223" t="s">
        <v>732</v>
      </c>
      <c r="G169" s="221"/>
      <c r="H169" s="224">
        <v>1278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166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134</v>
      </c>
    </row>
    <row r="170" spans="1:65" s="2" customFormat="1" ht="21.75" customHeight="1">
      <c r="A170" s="33"/>
      <c r="B170" s="34"/>
      <c r="C170" s="231" t="s">
        <v>8</v>
      </c>
      <c r="D170" s="231" t="s">
        <v>330</v>
      </c>
      <c r="E170" s="232" t="s">
        <v>589</v>
      </c>
      <c r="F170" s="233" t="s">
        <v>590</v>
      </c>
      <c r="G170" s="234" t="s">
        <v>140</v>
      </c>
      <c r="H170" s="235">
        <v>714</v>
      </c>
      <c r="I170" s="236"/>
      <c r="J170" s="237">
        <f>ROUND(I170*H170,2)</f>
        <v>0</v>
      </c>
      <c r="K170" s="233" t="s">
        <v>141</v>
      </c>
      <c r="L170" s="238"/>
      <c r="M170" s="239" t="s">
        <v>1</v>
      </c>
      <c r="N170" s="240" t="s">
        <v>42</v>
      </c>
      <c r="O170" s="70"/>
      <c r="P170" s="211">
        <f>O170*H170</f>
        <v>0</v>
      </c>
      <c r="Q170" s="211">
        <v>5.6999999999999998E-4</v>
      </c>
      <c r="R170" s="211">
        <f>Q170*H170</f>
        <v>0.40698000000000001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178</v>
      </c>
      <c r="AT170" s="213" t="s">
        <v>330</v>
      </c>
      <c r="AU170" s="213" t="s">
        <v>87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695</v>
      </c>
    </row>
    <row r="171" spans="1:65" s="2" customFormat="1">
      <c r="A171" s="33"/>
      <c r="B171" s="34"/>
      <c r="C171" s="35"/>
      <c r="D171" s="215" t="s">
        <v>144</v>
      </c>
      <c r="E171" s="35"/>
      <c r="F171" s="216" t="s">
        <v>590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144</v>
      </c>
      <c r="AU171" s="16" t="s">
        <v>87</v>
      </c>
    </row>
    <row r="172" spans="1:65" s="13" customFormat="1">
      <c r="B172" s="220"/>
      <c r="C172" s="221"/>
      <c r="D172" s="215" t="s">
        <v>166</v>
      </c>
      <c r="E172" s="222" t="s">
        <v>1</v>
      </c>
      <c r="F172" s="223" t="s">
        <v>733</v>
      </c>
      <c r="G172" s="221"/>
      <c r="H172" s="224">
        <v>714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166</v>
      </c>
      <c r="AU172" s="230" t="s">
        <v>87</v>
      </c>
      <c r="AV172" s="13" t="s">
        <v>87</v>
      </c>
      <c r="AW172" s="13" t="s">
        <v>34</v>
      </c>
      <c r="AX172" s="13" t="s">
        <v>85</v>
      </c>
      <c r="AY172" s="230" t="s">
        <v>134</v>
      </c>
    </row>
    <row r="173" spans="1:65" s="2" customFormat="1" ht="21.75" customHeight="1">
      <c r="A173" s="33"/>
      <c r="B173" s="34"/>
      <c r="C173" s="231" t="s">
        <v>226</v>
      </c>
      <c r="D173" s="231" t="s">
        <v>330</v>
      </c>
      <c r="E173" s="232" t="s">
        <v>361</v>
      </c>
      <c r="F173" s="233" t="s">
        <v>362</v>
      </c>
      <c r="G173" s="234" t="s">
        <v>140</v>
      </c>
      <c r="H173" s="235">
        <v>1992</v>
      </c>
      <c r="I173" s="236"/>
      <c r="J173" s="237">
        <f>ROUND(I173*H173,2)</f>
        <v>0</v>
      </c>
      <c r="K173" s="233" t="s">
        <v>141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9.0000000000000006E-5</v>
      </c>
      <c r="R173" s="211">
        <f>Q173*H173</f>
        <v>0.17928000000000002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178</v>
      </c>
      <c r="AT173" s="213" t="s">
        <v>330</v>
      </c>
      <c r="AU173" s="213" t="s">
        <v>87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697</v>
      </c>
    </row>
    <row r="174" spans="1:65" s="2" customFormat="1">
      <c r="A174" s="33"/>
      <c r="B174" s="34"/>
      <c r="C174" s="35"/>
      <c r="D174" s="215" t="s">
        <v>144</v>
      </c>
      <c r="E174" s="35"/>
      <c r="F174" s="216" t="s">
        <v>362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144</v>
      </c>
      <c r="AU174" s="16" t="s">
        <v>87</v>
      </c>
    </row>
    <row r="175" spans="1:65" s="13" customFormat="1">
      <c r="B175" s="220"/>
      <c r="C175" s="221"/>
      <c r="D175" s="215" t="s">
        <v>166</v>
      </c>
      <c r="E175" s="222" t="s">
        <v>1</v>
      </c>
      <c r="F175" s="223" t="s">
        <v>734</v>
      </c>
      <c r="G175" s="221"/>
      <c r="H175" s="224">
        <v>1992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166</v>
      </c>
      <c r="AU175" s="230" t="s">
        <v>87</v>
      </c>
      <c r="AV175" s="13" t="s">
        <v>87</v>
      </c>
      <c r="AW175" s="13" t="s">
        <v>34</v>
      </c>
      <c r="AX175" s="13" t="s">
        <v>85</v>
      </c>
      <c r="AY175" s="230" t="s">
        <v>134</v>
      </c>
    </row>
    <row r="176" spans="1:65" s="2" customFormat="1" ht="21.75" customHeight="1">
      <c r="A176" s="33"/>
      <c r="B176" s="34"/>
      <c r="C176" s="231" t="s">
        <v>232</v>
      </c>
      <c r="D176" s="231" t="s">
        <v>330</v>
      </c>
      <c r="E176" s="232" t="s">
        <v>367</v>
      </c>
      <c r="F176" s="233" t="s">
        <v>368</v>
      </c>
      <c r="G176" s="234" t="s">
        <v>140</v>
      </c>
      <c r="H176" s="235">
        <v>330</v>
      </c>
      <c r="I176" s="236"/>
      <c r="J176" s="237">
        <f>ROUND(I176*H176,2)</f>
        <v>0</v>
      </c>
      <c r="K176" s="233" t="s">
        <v>141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9.0000000000000006E-5</v>
      </c>
      <c r="R176" s="211">
        <f>Q176*H176</f>
        <v>2.9700000000000001E-2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178</v>
      </c>
      <c r="AT176" s="213" t="s">
        <v>330</v>
      </c>
      <c r="AU176" s="213" t="s">
        <v>87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152</v>
      </c>
      <c r="BM176" s="213" t="s">
        <v>699</v>
      </c>
    </row>
    <row r="177" spans="1:65" s="2" customFormat="1">
      <c r="A177" s="33"/>
      <c r="B177" s="34"/>
      <c r="C177" s="35"/>
      <c r="D177" s="215" t="s">
        <v>144</v>
      </c>
      <c r="E177" s="35"/>
      <c r="F177" s="216" t="s">
        <v>368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144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735</v>
      </c>
      <c r="G178" s="221"/>
      <c r="H178" s="224">
        <v>330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31" t="s">
        <v>238</v>
      </c>
      <c r="D179" s="231" t="s">
        <v>330</v>
      </c>
      <c r="E179" s="232" t="s">
        <v>597</v>
      </c>
      <c r="F179" s="233" t="s">
        <v>598</v>
      </c>
      <c r="G179" s="234" t="s">
        <v>187</v>
      </c>
      <c r="H179" s="235">
        <v>20.67</v>
      </c>
      <c r="I179" s="236"/>
      <c r="J179" s="237">
        <f>ROUND(I179*H179,2)</f>
        <v>0</v>
      </c>
      <c r="K179" s="233" t="s">
        <v>141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1E-3</v>
      </c>
      <c r="R179" s="211">
        <f>Q179*H179</f>
        <v>2.0670000000000001E-2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178</v>
      </c>
      <c r="AT179" s="213" t="s">
        <v>330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701</v>
      </c>
    </row>
    <row r="180" spans="1:65" s="2" customFormat="1">
      <c r="A180" s="33"/>
      <c r="B180" s="34"/>
      <c r="C180" s="35"/>
      <c r="D180" s="215" t="s">
        <v>144</v>
      </c>
      <c r="E180" s="35"/>
      <c r="F180" s="216" t="s">
        <v>598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13" customFormat="1">
      <c r="B181" s="220"/>
      <c r="C181" s="221"/>
      <c r="D181" s="215" t="s">
        <v>166</v>
      </c>
      <c r="E181" s="222" t="s">
        <v>1</v>
      </c>
      <c r="F181" s="223" t="s">
        <v>736</v>
      </c>
      <c r="G181" s="221"/>
      <c r="H181" s="224">
        <v>20.67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166</v>
      </c>
      <c r="AU181" s="230" t="s">
        <v>87</v>
      </c>
      <c r="AV181" s="13" t="s">
        <v>87</v>
      </c>
      <c r="AW181" s="13" t="s">
        <v>34</v>
      </c>
      <c r="AX181" s="13" t="s">
        <v>85</v>
      </c>
      <c r="AY181" s="230" t="s">
        <v>134</v>
      </c>
    </row>
    <row r="182" spans="1:65" s="2" customFormat="1" ht="21.75" customHeight="1">
      <c r="A182" s="33"/>
      <c r="B182" s="34"/>
      <c r="C182" s="231" t="s">
        <v>244</v>
      </c>
      <c r="D182" s="231" t="s">
        <v>330</v>
      </c>
      <c r="E182" s="232" t="s">
        <v>345</v>
      </c>
      <c r="F182" s="233" t="s">
        <v>346</v>
      </c>
      <c r="G182" s="234" t="s">
        <v>140</v>
      </c>
      <c r="H182" s="235">
        <v>30</v>
      </c>
      <c r="I182" s="236"/>
      <c r="J182" s="237">
        <f>ROUND(I182*H182,2)</f>
        <v>0</v>
      </c>
      <c r="K182" s="233" t="s">
        <v>141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1.23E-3</v>
      </c>
      <c r="R182" s="211">
        <f>Q182*H182</f>
        <v>3.6900000000000002E-2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178</v>
      </c>
      <c r="AT182" s="213" t="s">
        <v>330</v>
      </c>
      <c r="AU182" s="213" t="s">
        <v>87</v>
      </c>
      <c r="AY182" s="16" t="s">
        <v>134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737</v>
      </c>
    </row>
    <row r="183" spans="1:65" s="2" customFormat="1">
      <c r="A183" s="33"/>
      <c r="B183" s="34"/>
      <c r="C183" s="35"/>
      <c r="D183" s="215" t="s">
        <v>144</v>
      </c>
      <c r="E183" s="35"/>
      <c r="F183" s="216" t="s">
        <v>346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569</v>
      </c>
      <c r="G184" s="221"/>
      <c r="H184" s="224">
        <v>30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31" t="s">
        <v>250</v>
      </c>
      <c r="D185" s="231" t="s">
        <v>330</v>
      </c>
      <c r="E185" s="232" t="s">
        <v>336</v>
      </c>
      <c r="F185" s="233" t="s">
        <v>337</v>
      </c>
      <c r="G185" s="234" t="s">
        <v>217</v>
      </c>
      <c r="H185" s="235">
        <v>9.6</v>
      </c>
      <c r="I185" s="236"/>
      <c r="J185" s="237">
        <f>ROUND(I185*H185,2)</f>
        <v>0</v>
      </c>
      <c r="K185" s="233" t="s">
        <v>141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1</v>
      </c>
      <c r="R185" s="211">
        <f>Q185*H185</f>
        <v>9.6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178</v>
      </c>
      <c r="AT185" s="213" t="s">
        <v>330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707</v>
      </c>
    </row>
    <row r="186" spans="1:65" s="2" customFormat="1">
      <c r="A186" s="33"/>
      <c r="B186" s="34"/>
      <c r="C186" s="35"/>
      <c r="D186" s="215" t="s">
        <v>144</v>
      </c>
      <c r="E186" s="35"/>
      <c r="F186" s="216" t="s">
        <v>337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13" customFormat="1">
      <c r="B187" s="220"/>
      <c r="C187" s="221"/>
      <c r="D187" s="215" t="s">
        <v>166</v>
      </c>
      <c r="E187" s="222" t="s">
        <v>1</v>
      </c>
      <c r="F187" s="223" t="s">
        <v>610</v>
      </c>
      <c r="G187" s="221"/>
      <c r="H187" s="224">
        <v>9.6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166</v>
      </c>
      <c r="AU187" s="230" t="s">
        <v>87</v>
      </c>
      <c r="AV187" s="13" t="s">
        <v>87</v>
      </c>
      <c r="AW187" s="13" t="s">
        <v>34</v>
      </c>
      <c r="AX187" s="13" t="s">
        <v>85</v>
      </c>
      <c r="AY187" s="230" t="s">
        <v>134</v>
      </c>
    </row>
    <row r="188" spans="1:65" s="2" customFormat="1" ht="21.75" customHeight="1">
      <c r="A188" s="33"/>
      <c r="B188" s="34"/>
      <c r="C188" s="231" t="s">
        <v>7</v>
      </c>
      <c r="D188" s="231" t="s">
        <v>330</v>
      </c>
      <c r="E188" s="232" t="s">
        <v>331</v>
      </c>
      <c r="F188" s="233" t="s">
        <v>332</v>
      </c>
      <c r="G188" s="234" t="s">
        <v>217</v>
      </c>
      <c r="H188" s="235">
        <v>10.199999999999999</v>
      </c>
      <c r="I188" s="236"/>
      <c r="J188" s="237">
        <f>ROUND(I188*H188,2)</f>
        <v>0</v>
      </c>
      <c r="K188" s="233" t="s">
        <v>141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</v>
      </c>
      <c r="R188" s="211">
        <f>Q188*H188</f>
        <v>10.199999999999999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178</v>
      </c>
      <c r="AT188" s="213" t="s">
        <v>330</v>
      </c>
      <c r="AU188" s="213" t="s">
        <v>87</v>
      </c>
      <c r="AY188" s="16" t="s">
        <v>134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709</v>
      </c>
    </row>
    <row r="189" spans="1:65" s="2" customFormat="1">
      <c r="A189" s="33"/>
      <c r="B189" s="34"/>
      <c r="C189" s="35"/>
      <c r="D189" s="215" t="s">
        <v>144</v>
      </c>
      <c r="E189" s="35"/>
      <c r="F189" s="216" t="s">
        <v>332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13" customFormat="1">
      <c r="B190" s="220"/>
      <c r="C190" s="221"/>
      <c r="D190" s="215" t="s">
        <v>166</v>
      </c>
      <c r="E190" s="222" t="s">
        <v>1</v>
      </c>
      <c r="F190" s="223" t="s">
        <v>612</v>
      </c>
      <c r="G190" s="221"/>
      <c r="H190" s="224">
        <v>10.199999999999999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166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134</v>
      </c>
    </row>
    <row r="191" spans="1:65" s="12" customFormat="1" ht="25.9" customHeight="1">
      <c r="B191" s="186"/>
      <c r="C191" s="187"/>
      <c r="D191" s="188" t="s">
        <v>76</v>
      </c>
      <c r="E191" s="189" t="s">
        <v>464</v>
      </c>
      <c r="F191" s="189" t="s">
        <v>465</v>
      </c>
      <c r="G191" s="187"/>
      <c r="H191" s="187"/>
      <c r="I191" s="190"/>
      <c r="J191" s="191">
        <f>BK191</f>
        <v>0</v>
      </c>
      <c r="K191" s="187"/>
      <c r="L191" s="192"/>
      <c r="M191" s="193"/>
      <c r="N191" s="194"/>
      <c r="O191" s="194"/>
      <c r="P191" s="195">
        <f>SUM(P192:P214)</f>
        <v>0</v>
      </c>
      <c r="Q191" s="194"/>
      <c r="R191" s="195">
        <f>SUM(R192:R214)</f>
        <v>0</v>
      </c>
      <c r="S191" s="194"/>
      <c r="T191" s="196">
        <f>SUM(T192:T214)</f>
        <v>0</v>
      </c>
      <c r="AR191" s="197" t="s">
        <v>152</v>
      </c>
      <c r="AT191" s="198" t="s">
        <v>76</v>
      </c>
      <c r="AU191" s="198" t="s">
        <v>77</v>
      </c>
      <c r="AY191" s="197" t="s">
        <v>134</v>
      </c>
      <c r="BK191" s="199">
        <f>SUM(BK192:BK214)</f>
        <v>0</v>
      </c>
    </row>
    <row r="192" spans="1:65" s="2" customFormat="1" ht="21.75" customHeight="1">
      <c r="A192" s="33"/>
      <c r="B192" s="34"/>
      <c r="C192" s="202" t="s">
        <v>262</v>
      </c>
      <c r="D192" s="202" t="s">
        <v>137</v>
      </c>
      <c r="E192" s="203" t="s">
        <v>613</v>
      </c>
      <c r="F192" s="204" t="s">
        <v>614</v>
      </c>
      <c r="G192" s="205" t="s">
        <v>217</v>
      </c>
      <c r="H192" s="206">
        <v>18.516999999999999</v>
      </c>
      <c r="I192" s="207"/>
      <c r="J192" s="208">
        <f>ROUND(I192*H192,2)</f>
        <v>0</v>
      </c>
      <c r="K192" s="204" t="s">
        <v>141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142</v>
      </c>
      <c r="AT192" s="213" t="s">
        <v>137</v>
      </c>
      <c r="AU192" s="213" t="s">
        <v>85</v>
      </c>
      <c r="AY192" s="16" t="s">
        <v>134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142</v>
      </c>
      <c r="BM192" s="213" t="s">
        <v>738</v>
      </c>
    </row>
    <row r="193" spans="1:65" s="2" customFormat="1" ht="68.25">
      <c r="A193" s="33"/>
      <c r="B193" s="34"/>
      <c r="C193" s="35"/>
      <c r="D193" s="215" t="s">
        <v>144</v>
      </c>
      <c r="E193" s="35"/>
      <c r="F193" s="216" t="s">
        <v>616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144</v>
      </c>
      <c r="AU193" s="16" t="s">
        <v>85</v>
      </c>
    </row>
    <row r="194" spans="1:65" s="13" customFormat="1">
      <c r="B194" s="220"/>
      <c r="C194" s="221"/>
      <c r="D194" s="215" t="s">
        <v>166</v>
      </c>
      <c r="E194" s="222" t="s">
        <v>1</v>
      </c>
      <c r="F194" s="223" t="s">
        <v>739</v>
      </c>
      <c r="G194" s="221"/>
      <c r="H194" s="224">
        <v>18.516999999999999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166</v>
      </c>
      <c r="AU194" s="230" t="s">
        <v>85</v>
      </c>
      <c r="AV194" s="13" t="s">
        <v>87</v>
      </c>
      <c r="AW194" s="13" t="s">
        <v>34</v>
      </c>
      <c r="AX194" s="13" t="s">
        <v>85</v>
      </c>
      <c r="AY194" s="230" t="s">
        <v>134</v>
      </c>
    </row>
    <row r="195" spans="1:65" s="2" customFormat="1" ht="21.75" customHeight="1">
      <c r="A195" s="33"/>
      <c r="B195" s="34"/>
      <c r="C195" s="202" t="s">
        <v>268</v>
      </c>
      <c r="D195" s="202" t="s">
        <v>137</v>
      </c>
      <c r="E195" s="203" t="s">
        <v>478</v>
      </c>
      <c r="F195" s="204" t="s">
        <v>479</v>
      </c>
      <c r="G195" s="205" t="s">
        <v>217</v>
      </c>
      <c r="H195" s="206">
        <v>5.0999999999999997E-2</v>
      </c>
      <c r="I195" s="207"/>
      <c r="J195" s="208">
        <f>ROUND(I195*H195,2)</f>
        <v>0</v>
      </c>
      <c r="K195" s="204" t="s">
        <v>141</v>
      </c>
      <c r="L195" s="38"/>
      <c r="M195" s="209" t="s">
        <v>1</v>
      </c>
      <c r="N195" s="210" t="s">
        <v>42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142</v>
      </c>
      <c r="AT195" s="213" t="s">
        <v>137</v>
      </c>
      <c r="AU195" s="213" t="s">
        <v>85</v>
      </c>
      <c r="AY195" s="16" t="s">
        <v>134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142</v>
      </c>
      <c r="BM195" s="213" t="s">
        <v>713</v>
      </c>
    </row>
    <row r="196" spans="1:65" s="2" customFormat="1" ht="29.25">
      <c r="A196" s="33"/>
      <c r="B196" s="34"/>
      <c r="C196" s="35"/>
      <c r="D196" s="215" t="s">
        <v>144</v>
      </c>
      <c r="E196" s="35"/>
      <c r="F196" s="216" t="s">
        <v>481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144</v>
      </c>
      <c r="AU196" s="16" t="s">
        <v>85</v>
      </c>
    </row>
    <row r="197" spans="1:65" s="2" customFormat="1" ht="33" customHeight="1">
      <c r="A197" s="33"/>
      <c r="B197" s="34"/>
      <c r="C197" s="202" t="s">
        <v>275</v>
      </c>
      <c r="D197" s="202" t="s">
        <v>137</v>
      </c>
      <c r="E197" s="203" t="s">
        <v>484</v>
      </c>
      <c r="F197" s="204" t="s">
        <v>485</v>
      </c>
      <c r="G197" s="205" t="s">
        <v>140</v>
      </c>
      <c r="H197" s="206">
        <v>1</v>
      </c>
      <c r="I197" s="207"/>
      <c r="J197" s="208">
        <f>ROUND(I197*H197,2)</f>
        <v>0</v>
      </c>
      <c r="K197" s="204" t="s">
        <v>141</v>
      </c>
      <c r="L197" s="38"/>
      <c r="M197" s="209" t="s">
        <v>1</v>
      </c>
      <c r="N197" s="210" t="s">
        <v>42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142</v>
      </c>
      <c r="AT197" s="213" t="s">
        <v>137</v>
      </c>
      <c r="AU197" s="213" t="s">
        <v>85</v>
      </c>
      <c r="AY197" s="16" t="s">
        <v>134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142</v>
      </c>
      <c r="BM197" s="213" t="s">
        <v>714</v>
      </c>
    </row>
    <row r="198" spans="1:65" s="2" customFormat="1" ht="68.25">
      <c r="A198" s="33"/>
      <c r="B198" s="34"/>
      <c r="C198" s="35"/>
      <c r="D198" s="215" t="s">
        <v>144</v>
      </c>
      <c r="E198" s="35"/>
      <c r="F198" s="216" t="s">
        <v>487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144</v>
      </c>
      <c r="AU198" s="16" t="s">
        <v>85</v>
      </c>
    </row>
    <row r="199" spans="1:65" s="2" customFormat="1" ht="19.5">
      <c r="A199" s="33"/>
      <c r="B199" s="34"/>
      <c r="C199" s="35"/>
      <c r="D199" s="215" t="s">
        <v>155</v>
      </c>
      <c r="E199" s="35"/>
      <c r="F199" s="219" t="s">
        <v>488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155</v>
      </c>
      <c r="AU199" s="16" t="s">
        <v>85</v>
      </c>
    </row>
    <row r="200" spans="1:65" s="13" customFormat="1">
      <c r="B200" s="220"/>
      <c r="C200" s="221"/>
      <c r="D200" s="215" t="s">
        <v>166</v>
      </c>
      <c r="E200" s="222" t="s">
        <v>1</v>
      </c>
      <c r="F200" s="223" t="s">
        <v>740</v>
      </c>
      <c r="G200" s="221"/>
      <c r="H200" s="224">
        <v>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166</v>
      </c>
      <c r="AU200" s="230" t="s">
        <v>85</v>
      </c>
      <c r="AV200" s="13" t="s">
        <v>87</v>
      </c>
      <c r="AW200" s="13" t="s">
        <v>34</v>
      </c>
      <c r="AX200" s="13" t="s">
        <v>85</v>
      </c>
      <c r="AY200" s="230" t="s">
        <v>134</v>
      </c>
    </row>
    <row r="201" spans="1:65" s="2" customFormat="1" ht="21.75" customHeight="1">
      <c r="A201" s="33"/>
      <c r="B201" s="34"/>
      <c r="C201" s="202" t="s">
        <v>280</v>
      </c>
      <c r="D201" s="202" t="s">
        <v>137</v>
      </c>
      <c r="E201" s="203" t="s">
        <v>515</v>
      </c>
      <c r="F201" s="204" t="s">
        <v>516</v>
      </c>
      <c r="G201" s="205" t="s">
        <v>217</v>
      </c>
      <c r="H201" s="206">
        <v>20.574000000000002</v>
      </c>
      <c r="I201" s="207"/>
      <c r="J201" s="208">
        <f>ROUND(I201*H201,2)</f>
        <v>0</v>
      </c>
      <c r="K201" s="204" t="s">
        <v>141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142</v>
      </c>
      <c r="AT201" s="213" t="s">
        <v>137</v>
      </c>
      <c r="AU201" s="213" t="s">
        <v>85</v>
      </c>
      <c r="AY201" s="16" t="s">
        <v>134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142</v>
      </c>
      <c r="BM201" s="213" t="s">
        <v>716</v>
      </c>
    </row>
    <row r="202" spans="1:65" s="2" customFormat="1" ht="68.25">
      <c r="A202" s="33"/>
      <c r="B202" s="34"/>
      <c r="C202" s="35"/>
      <c r="D202" s="215" t="s">
        <v>144</v>
      </c>
      <c r="E202" s="35"/>
      <c r="F202" s="216" t="s">
        <v>518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144</v>
      </c>
      <c r="AU202" s="16" t="s">
        <v>85</v>
      </c>
    </row>
    <row r="203" spans="1:65" s="13" customFormat="1">
      <c r="B203" s="220"/>
      <c r="C203" s="221"/>
      <c r="D203" s="215" t="s">
        <v>166</v>
      </c>
      <c r="E203" s="222" t="s">
        <v>1</v>
      </c>
      <c r="F203" s="223" t="s">
        <v>741</v>
      </c>
      <c r="G203" s="221"/>
      <c r="H203" s="224">
        <v>20.574000000000002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166</v>
      </c>
      <c r="AU203" s="230" t="s">
        <v>85</v>
      </c>
      <c r="AV203" s="13" t="s">
        <v>87</v>
      </c>
      <c r="AW203" s="13" t="s">
        <v>34</v>
      </c>
      <c r="AX203" s="13" t="s">
        <v>85</v>
      </c>
      <c r="AY203" s="230" t="s">
        <v>134</v>
      </c>
    </row>
    <row r="204" spans="1:65" s="2" customFormat="1" ht="33" customHeight="1">
      <c r="A204" s="33"/>
      <c r="B204" s="34"/>
      <c r="C204" s="202" t="s">
        <v>285</v>
      </c>
      <c r="D204" s="202" t="s">
        <v>137</v>
      </c>
      <c r="E204" s="203" t="s">
        <v>623</v>
      </c>
      <c r="F204" s="204" t="s">
        <v>624</v>
      </c>
      <c r="G204" s="205" t="s">
        <v>140</v>
      </c>
      <c r="H204" s="206">
        <v>1</v>
      </c>
      <c r="I204" s="207"/>
      <c r="J204" s="208">
        <f>ROUND(I204*H204,2)</f>
        <v>0</v>
      </c>
      <c r="K204" s="204" t="s">
        <v>141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142</v>
      </c>
      <c r="AT204" s="213" t="s">
        <v>137</v>
      </c>
      <c r="AU204" s="213" t="s">
        <v>85</v>
      </c>
      <c r="AY204" s="16" t="s">
        <v>134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142</v>
      </c>
      <c r="BM204" s="213" t="s">
        <v>718</v>
      </c>
    </row>
    <row r="205" spans="1:65" s="2" customFormat="1" ht="68.25">
      <c r="A205" s="33"/>
      <c r="B205" s="34"/>
      <c r="C205" s="35"/>
      <c r="D205" s="215" t="s">
        <v>144</v>
      </c>
      <c r="E205" s="35"/>
      <c r="F205" s="216" t="s">
        <v>626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85</v>
      </c>
    </row>
    <row r="206" spans="1:65" s="2" customFormat="1" ht="19.5">
      <c r="A206" s="33"/>
      <c r="B206" s="34"/>
      <c r="C206" s="35"/>
      <c r="D206" s="215" t="s">
        <v>155</v>
      </c>
      <c r="E206" s="35"/>
      <c r="F206" s="219" t="s">
        <v>488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155</v>
      </c>
      <c r="AU206" s="16" t="s">
        <v>85</v>
      </c>
    </row>
    <row r="207" spans="1:65" s="13" customFormat="1">
      <c r="B207" s="220"/>
      <c r="C207" s="221"/>
      <c r="D207" s="215" t="s">
        <v>166</v>
      </c>
      <c r="E207" s="222" t="s">
        <v>1</v>
      </c>
      <c r="F207" s="223" t="s">
        <v>742</v>
      </c>
      <c r="G207" s="221"/>
      <c r="H207" s="224">
        <v>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166</v>
      </c>
      <c r="AU207" s="230" t="s">
        <v>85</v>
      </c>
      <c r="AV207" s="13" t="s">
        <v>87</v>
      </c>
      <c r="AW207" s="13" t="s">
        <v>34</v>
      </c>
      <c r="AX207" s="13" t="s">
        <v>85</v>
      </c>
      <c r="AY207" s="230" t="s">
        <v>134</v>
      </c>
    </row>
    <row r="208" spans="1:65" s="2" customFormat="1" ht="21.75" customHeight="1">
      <c r="A208" s="33"/>
      <c r="B208" s="34"/>
      <c r="C208" s="202" t="s">
        <v>290</v>
      </c>
      <c r="D208" s="202" t="s">
        <v>137</v>
      </c>
      <c r="E208" s="203" t="s">
        <v>628</v>
      </c>
      <c r="F208" s="204" t="s">
        <v>629</v>
      </c>
      <c r="G208" s="205" t="s">
        <v>217</v>
      </c>
      <c r="H208" s="206">
        <v>19.8</v>
      </c>
      <c r="I208" s="207"/>
      <c r="J208" s="208">
        <f>ROUND(I208*H208,2)</f>
        <v>0</v>
      </c>
      <c r="K208" s="204" t="s">
        <v>141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142</v>
      </c>
      <c r="AT208" s="213" t="s">
        <v>137</v>
      </c>
      <c r="AU208" s="213" t="s">
        <v>85</v>
      </c>
      <c r="AY208" s="16" t="s">
        <v>134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142</v>
      </c>
      <c r="BM208" s="213" t="s">
        <v>720</v>
      </c>
    </row>
    <row r="209" spans="1:65" s="2" customFormat="1" ht="68.25">
      <c r="A209" s="33"/>
      <c r="B209" s="34"/>
      <c r="C209" s="35"/>
      <c r="D209" s="215" t="s">
        <v>144</v>
      </c>
      <c r="E209" s="35"/>
      <c r="F209" s="216" t="s">
        <v>631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144</v>
      </c>
      <c r="AU209" s="16" t="s">
        <v>85</v>
      </c>
    </row>
    <row r="210" spans="1:65" s="2" customFormat="1" ht="19.5">
      <c r="A210" s="33"/>
      <c r="B210" s="34"/>
      <c r="C210" s="35"/>
      <c r="D210" s="215" t="s">
        <v>155</v>
      </c>
      <c r="E210" s="35"/>
      <c r="F210" s="219" t="s">
        <v>632</v>
      </c>
      <c r="G210" s="35"/>
      <c r="H210" s="35"/>
      <c r="I210" s="114"/>
      <c r="J210" s="35"/>
      <c r="K210" s="35"/>
      <c r="L210" s="38"/>
      <c r="M210" s="217"/>
      <c r="N210" s="218"/>
      <c r="O210" s="70"/>
      <c r="P210" s="70"/>
      <c r="Q210" s="70"/>
      <c r="R210" s="70"/>
      <c r="S210" s="70"/>
      <c r="T210" s="71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T210" s="16" t="s">
        <v>155</v>
      </c>
      <c r="AU210" s="16" t="s">
        <v>85</v>
      </c>
    </row>
    <row r="211" spans="1:65" s="13" customFormat="1">
      <c r="B211" s="220"/>
      <c r="C211" s="221"/>
      <c r="D211" s="215" t="s">
        <v>166</v>
      </c>
      <c r="E211" s="222" t="s">
        <v>1</v>
      </c>
      <c r="F211" s="223" t="s">
        <v>633</v>
      </c>
      <c r="G211" s="221"/>
      <c r="H211" s="224">
        <v>19.8</v>
      </c>
      <c r="I211" s="225"/>
      <c r="J211" s="221"/>
      <c r="K211" s="221"/>
      <c r="L211" s="226"/>
      <c r="M211" s="227"/>
      <c r="N211" s="228"/>
      <c r="O211" s="228"/>
      <c r="P211" s="228"/>
      <c r="Q211" s="228"/>
      <c r="R211" s="228"/>
      <c r="S211" s="228"/>
      <c r="T211" s="229"/>
      <c r="AT211" s="230" t="s">
        <v>166</v>
      </c>
      <c r="AU211" s="230" t="s">
        <v>85</v>
      </c>
      <c r="AV211" s="13" t="s">
        <v>87</v>
      </c>
      <c r="AW211" s="13" t="s">
        <v>34</v>
      </c>
      <c r="AX211" s="13" t="s">
        <v>85</v>
      </c>
      <c r="AY211" s="230" t="s">
        <v>134</v>
      </c>
    </row>
    <row r="212" spans="1:65" s="2" customFormat="1" ht="21.75" customHeight="1">
      <c r="A212" s="33"/>
      <c r="B212" s="34"/>
      <c r="C212" s="202" t="s">
        <v>295</v>
      </c>
      <c r="D212" s="202" t="s">
        <v>137</v>
      </c>
      <c r="E212" s="203" t="s">
        <v>527</v>
      </c>
      <c r="F212" s="204" t="s">
        <v>528</v>
      </c>
      <c r="G212" s="205" t="s">
        <v>140</v>
      </c>
      <c r="H212" s="206">
        <v>2</v>
      </c>
      <c r="I212" s="207"/>
      <c r="J212" s="208">
        <f>ROUND(I212*H212,2)</f>
        <v>0</v>
      </c>
      <c r="K212" s="204" t="s">
        <v>141</v>
      </c>
      <c r="L212" s="38"/>
      <c r="M212" s="209" t="s">
        <v>1</v>
      </c>
      <c r="N212" s="210" t="s">
        <v>42</v>
      </c>
      <c r="O212" s="70"/>
      <c r="P212" s="211">
        <f>O212*H212</f>
        <v>0</v>
      </c>
      <c r="Q212" s="211">
        <v>0</v>
      </c>
      <c r="R212" s="211">
        <f>Q212*H212</f>
        <v>0</v>
      </c>
      <c r="S212" s="211">
        <v>0</v>
      </c>
      <c r="T212" s="212">
        <f>S212*H212</f>
        <v>0</v>
      </c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R212" s="213" t="s">
        <v>142</v>
      </c>
      <c r="AT212" s="213" t="s">
        <v>137</v>
      </c>
      <c r="AU212" s="213" t="s">
        <v>85</v>
      </c>
      <c r="AY212" s="16" t="s">
        <v>134</v>
      </c>
      <c r="BE212" s="214">
        <f>IF(N212="základní",J212,0)</f>
        <v>0</v>
      </c>
      <c r="BF212" s="214">
        <f>IF(N212="snížená",J212,0)</f>
        <v>0</v>
      </c>
      <c r="BG212" s="214">
        <f>IF(N212="zákl. přenesená",J212,0)</f>
        <v>0</v>
      </c>
      <c r="BH212" s="214">
        <f>IF(N212="sníž. přenesená",J212,0)</f>
        <v>0</v>
      </c>
      <c r="BI212" s="214">
        <f>IF(N212="nulová",J212,0)</f>
        <v>0</v>
      </c>
      <c r="BJ212" s="16" t="s">
        <v>85</v>
      </c>
      <c r="BK212" s="214">
        <f>ROUND(I212*H212,2)</f>
        <v>0</v>
      </c>
      <c r="BL212" s="16" t="s">
        <v>142</v>
      </c>
      <c r="BM212" s="213" t="s">
        <v>743</v>
      </c>
    </row>
    <row r="213" spans="1:65" s="2" customFormat="1" ht="29.25">
      <c r="A213" s="33"/>
      <c r="B213" s="34"/>
      <c r="C213" s="35"/>
      <c r="D213" s="215" t="s">
        <v>144</v>
      </c>
      <c r="E213" s="35"/>
      <c r="F213" s="216" t="s">
        <v>530</v>
      </c>
      <c r="G213" s="35"/>
      <c r="H213" s="35"/>
      <c r="I213" s="114"/>
      <c r="J213" s="35"/>
      <c r="K213" s="35"/>
      <c r="L213" s="38"/>
      <c r="M213" s="217"/>
      <c r="N213" s="218"/>
      <c r="O213" s="70"/>
      <c r="P213" s="70"/>
      <c r="Q213" s="70"/>
      <c r="R213" s="70"/>
      <c r="S213" s="70"/>
      <c r="T213" s="71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T213" s="16" t="s">
        <v>144</v>
      </c>
      <c r="AU213" s="16" t="s">
        <v>85</v>
      </c>
    </row>
    <row r="214" spans="1:65" s="13" customFormat="1">
      <c r="B214" s="220"/>
      <c r="C214" s="221"/>
      <c r="D214" s="215" t="s">
        <v>166</v>
      </c>
      <c r="E214" s="222" t="s">
        <v>1</v>
      </c>
      <c r="F214" s="223" t="s">
        <v>635</v>
      </c>
      <c r="G214" s="221"/>
      <c r="H214" s="224">
        <v>2</v>
      </c>
      <c r="I214" s="225"/>
      <c r="J214" s="221"/>
      <c r="K214" s="221"/>
      <c r="L214" s="226"/>
      <c r="M214" s="252"/>
      <c r="N214" s="253"/>
      <c r="O214" s="253"/>
      <c r="P214" s="253"/>
      <c r="Q214" s="253"/>
      <c r="R214" s="253"/>
      <c r="S214" s="253"/>
      <c r="T214" s="254"/>
      <c r="AT214" s="230" t="s">
        <v>166</v>
      </c>
      <c r="AU214" s="230" t="s">
        <v>85</v>
      </c>
      <c r="AV214" s="13" t="s">
        <v>87</v>
      </c>
      <c r="AW214" s="13" t="s">
        <v>34</v>
      </c>
      <c r="AX214" s="13" t="s">
        <v>85</v>
      </c>
      <c r="AY214" s="230" t="s">
        <v>134</v>
      </c>
    </row>
    <row r="215" spans="1:65" s="2" customFormat="1" ht="6.95" customHeight="1">
      <c r="A215" s="33"/>
      <c r="B215" s="53"/>
      <c r="C215" s="54"/>
      <c r="D215" s="54"/>
      <c r="E215" s="54"/>
      <c r="F215" s="54"/>
      <c r="G215" s="54"/>
      <c r="H215" s="54"/>
      <c r="I215" s="151"/>
      <c r="J215" s="54"/>
      <c r="K215" s="54"/>
      <c r="L215" s="38"/>
      <c r="M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</row>
  </sheetData>
  <sheetProtection algorithmName="SHA-512" hashValue="knRE5ZYdteioZRQ894DwdbOuZsVssjATxz+ZqbwL+te9kQzp9jl7wiqeszlJfkOubReEXo4yNddx0ie24UT1cg==" saltValue="ZNqcFEJEo2N3pjLCZkYIPiESNEXiWeB1OFSJTXs11CgYjzSdyi0pPuPFb/42tN6eQhK0rQe3pH80WWnfkCEZ9Q==" spinCount="100000" sheet="1" objects="1" scenarios="1" formatColumns="0" formatRows="0" autoFilter="0"/>
  <autoFilter ref="C118:K214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14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102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744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ROUND((SUM(BE119:BE213)),  2)</f>
        <v>0</v>
      </c>
      <c r="G33" s="33"/>
      <c r="H33" s="33"/>
      <c r="I33" s="130">
        <v>0.21</v>
      </c>
      <c r="J33" s="129">
        <f>ROUND(((SUM(BE119:BE213))*I33),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ROUND((SUM(BF119:BF213)),  2)</f>
        <v>0</v>
      </c>
      <c r="G34" s="33"/>
      <c r="H34" s="33"/>
      <c r="I34" s="130">
        <v>0.15</v>
      </c>
      <c r="J34" s="129">
        <f>ROUND(((SUM(BF119:BF213))*I34),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ROUND((SUM(BG119:BG213)),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ROUND((SUM(BH119:BH213)),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ROUND((SUM(BI119:BI213)),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06 - Výměna výhybkových pražců ve výhybce S49 1-7,5-190, ŽS4.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J191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06 - Výměna výhybkových pražců ve výhybce S49 1-7,5-190, ŽS4.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P120+P191</f>
        <v>0</v>
      </c>
      <c r="Q119" s="78"/>
      <c r="R119" s="183">
        <f>R120+R191</f>
        <v>40.485659999999996</v>
      </c>
      <c r="S119" s="78"/>
      <c r="T119" s="184">
        <f>T120+T191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BK120+BK191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40.485659999999996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SUM(P122:P190)</f>
        <v>0</v>
      </c>
      <c r="Q121" s="194"/>
      <c r="R121" s="195">
        <f>SUM(R122:R190)</f>
        <v>40.485659999999996</v>
      </c>
      <c r="S121" s="194"/>
      <c r="T121" s="196">
        <f>SUM(T122:T190)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SUM(BK122:BK190)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533</v>
      </c>
      <c r="F122" s="204" t="s">
        <v>534</v>
      </c>
      <c r="G122" s="205" t="s">
        <v>140</v>
      </c>
      <c r="H122" s="206">
        <v>75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745</v>
      </c>
    </row>
    <row r="123" spans="1:65" s="2" customFormat="1" ht="58.5">
      <c r="A123" s="33"/>
      <c r="B123" s="34"/>
      <c r="C123" s="35"/>
      <c r="D123" s="215" t="s">
        <v>144</v>
      </c>
      <c r="E123" s="35"/>
      <c r="F123" s="216" t="s">
        <v>536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19.5">
      <c r="A124" s="33"/>
      <c r="B124" s="34"/>
      <c r="C124" s="35"/>
      <c r="D124" s="215" t="s">
        <v>155</v>
      </c>
      <c r="E124" s="35"/>
      <c r="F124" s="219" t="s">
        <v>156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155</v>
      </c>
      <c r="AU124" s="16" t="s">
        <v>87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746</v>
      </c>
      <c r="G125" s="221"/>
      <c r="H125" s="224">
        <v>75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87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87</v>
      </c>
      <c r="D126" s="202" t="s">
        <v>137</v>
      </c>
      <c r="E126" s="203" t="s">
        <v>538</v>
      </c>
      <c r="F126" s="204" t="s">
        <v>539</v>
      </c>
      <c r="G126" s="205" t="s">
        <v>140</v>
      </c>
      <c r="H126" s="206">
        <v>48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747</v>
      </c>
    </row>
    <row r="127" spans="1:65" s="2" customFormat="1" ht="58.5">
      <c r="A127" s="33"/>
      <c r="B127" s="34"/>
      <c r="C127" s="35"/>
      <c r="D127" s="215" t="s">
        <v>144</v>
      </c>
      <c r="E127" s="35"/>
      <c r="F127" s="216" t="s">
        <v>541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2" customFormat="1" ht="19.5">
      <c r="A128" s="33"/>
      <c r="B128" s="34"/>
      <c r="C128" s="35"/>
      <c r="D128" s="215" t="s">
        <v>155</v>
      </c>
      <c r="E128" s="35"/>
      <c r="F128" s="219" t="s">
        <v>156</v>
      </c>
      <c r="G128" s="35"/>
      <c r="H128" s="35"/>
      <c r="I128" s="114"/>
      <c r="J128" s="35"/>
      <c r="K128" s="35"/>
      <c r="L128" s="38"/>
      <c r="M128" s="217"/>
      <c r="N128" s="218"/>
      <c r="O128" s="70"/>
      <c r="P128" s="70"/>
      <c r="Q128" s="70"/>
      <c r="R128" s="70"/>
      <c r="S128" s="70"/>
      <c r="T128" s="71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T128" s="16" t="s">
        <v>155</v>
      </c>
      <c r="AU128" s="16" t="s">
        <v>87</v>
      </c>
    </row>
    <row r="129" spans="1:65" s="13" customFormat="1">
      <c r="B129" s="220"/>
      <c r="C129" s="221"/>
      <c r="D129" s="215" t="s">
        <v>166</v>
      </c>
      <c r="E129" s="222" t="s">
        <v>1</v>
      </c>
      <c r="F129" s="223" t="s">
        <v>748</v>
      </c>
      <c r="G129" s="221"/>
      <c r="H129" s="224">
        <v>48</v>
      </c>
      <c r="I129" s="225"/>
      <c r="J129" s="221"/>
      <c r="K129" s="221"/>
      <c r="L129" s="226"/>
      <c r="M129" s="227"/>
      <c r="N129" s="228"/>
      <c r="O129" s="228"/>
      <c r="P129" s="228"/>
      <c r="Q129" s="228"/>
      <c r="R129" s="228"/>
      <c r="S129" s="228"/>
      <c r="T129" s="229"/>
      <c r="AT129" s="230" t="s">
        <v>166</v>
      </c>
      <c r="AU129" s="230" t="s">
        <v>87</v>
      </c>
      <c r="AV129" s="13" t="s">
        <v>87</v>
      </c>
      <c r="AW129" s="13" t="s">
        <v>34</v>
      </c>
      <c r="AX129" s="13" t="s">
        <v>85</v>
      </c>
      <c r="AY129" s="230" t="s">
        <v>134</v>
      </c>
    </row>
    <row r="130" spans="1:65" s="2" customFormat="1" ht="21.75" customHeight="1">
      <c r="A130" s="33"/>
      <c r="B130" s="34"/>
      <c r="C130" s="202" t="s">
        <v>149</v>
      </c>
      <c r="D130" s="202" t="s">
        <v>137</v>
      </c>
      <c r="E130" s="203" t="s">
        <v>543</v>
      </c>
      <c r="F130" s="204" t="s">
        <v>544</v>
      </c>
      <c r="G130" s="205" t="s">
        <v>140</v>
      </c>
      <c r="H130" s="206">
        <v>27</v>
      </c>
      <c r="I130" s="207"/>
      <c r="J130" s="208">
        <f>ROUND(I130*H130,2)</f>
        <v>0</v>
      </c>
      <c r="K130" s="204" t="s">
        <v>141</v>
      </c>
      <c r="L130" s="38"/>
      <c r="M130" s="209" t="s">
        <v>1</v>
      </c>
      <c r="N130" s="210" t="s">
        <v>42</v>
      </c>
      <c r="O130" s="70"/>
      <c r="P130" s="211">
        <f>O130*H130</f>
        <v>0</v>
      </c>
      <c r="Q130" s="211">
        <v>0</v>
      </c>
      <c r="R130" s="211">
        <f>Q130*H130</f>
        <v>0</v>
      </c>
      <c r="S130" s="211">
        <v>0</v>
      </c>
      <c r="T130" s="212">
        <f>S130*H130</f>
        <v>0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213" t="s">
        <v>152</v>
      </c>
      <c r="AT130" s="213" t="s">
        <v>137</v>
      </c>
      <c r="AU130" s="213" t="s">
        <v>87</v>
      </c>
      <c r="AY130" s="16" t="s">
        <v>134</v>
      </c>
      <c r="BE130" s="214">
        <f>IF(N130="základní",J130,0)</f>
        <v>0</v>
      </c>
      <c r="BF130" s="214">
        <f>IF(N130="snížená",J130,0)</f>
        <v>0</v>
      </c>
      <c r="BG130" s="214">
        <f>IF(N130="zákl. přenesená",J130,0)</f>
        <v>0</v>
      </c>
      <c r="BH130" s="214">
        <f>IF(N130="sníž. přenesená",J130,0)</f>
        <v>0</v>
      </c>
      <c r="BI130" s="214">
        <f>IF(N130="nulová",J130,0)</f>
        <v>0</v>
      </c>
      <c r="BJ130" s="16" t="s">
        <v>85</v>
      </c>
      <c r="BK130" s="214">
        <f>ROUND(I130*H130,2)</f>
        <v>0</v>
      </c>
      <c r="BL130" s="16" t="s">
        <v>152</v>
      </c>
      <c r="BM130" s="213" t="s">
        <v>749</v>
      </c>
    </row>
    <row r="131" spans="1:65" s="2" customFormat="1" ht="58.5">
      <c r="A131" s="33"/>
      <c r="B131" s="34"/>
      <c r="C131" s="35"/>
      <c r="D131" s="215" t="s">
        <v>144</v>
      </c>
      <c r="E131" s="35"/>
      <c r="F131" s="216" t="s">
        <v>546</v>
      </c>
      <c r="G131" s="35"/>
      <c r="H131" s="35"/>
      <c r="I131" s="114"/>
      <c r="J131" s="35"/>
      <c r="K131" s="35"/>
      <c r="L131" s="38"/>
      <c r="M131" s="217"/>
      <c r="N131" s="218"/>
      <c r="O131" s="70"/>
      <c r="P131" s="70"/>
      <c r="Q131" s="70"/>
      <c r="R131" s="70"/>
      <c r="S131" s="70"/>
      <c r="T131" s="71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T131" s="16" t="s">
        <v>144</v>
      </c>
      <c r="AU131" s="16" t="s">
        <v>87</v>
      </c>
    </row>
    <row r="132" spans="1:65" s="2" customFormat="1" ht="19.5">
      <c r="A132" s="33"/>
      <c r="B132" s="34"/>
      <c r="C132" s="35"/>
      <c r="D132" s="215" t="s">
        <v>155</v>
      </c>
      <c r="E132" s="35"/>
      <c r="F132" s="219" t="s">
        <v>156</v>
      </c>
      <c r="G132" s="35"/>
      <c r="H132" s="35"/>
      <c r="I132" s="114"/>
      <c r="J132" s="35"/>
      <c r="K132" s="35"/>
      <c r="L132" s="38"/>
      <c r="M132" s="217"/>
      <c r="N132" s="218"/>
      <c r="O132" s="70"/>
      <c r="P132" s="70"/>
      <c r="Q132" s="70"/>
      <c r="R132" s="70"/>
      <c r="S132" s="70"/>
      <c r="T132" s="71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T132" s="16" t="s">
        <v>155</v>
      </c>
      <c r="AU132" s="16" t="s">
        <v>87</v>
      </c>
    </row>
    <row r="133" spans="1:65" s="13" customFormat="1">
      <c r="B133" s="220"/>
      <c r="C133" s="221"/>
      <c r="D133" s="215" t="s">
        <v>166</v>
      </c>
      <c r="E133" s="222" t="s">
        <v>1</v>
      </c>
      <c r="F133" s="223" t="s">
        <v>750</v>
      </c>
      <c r="G133" s="221"/>
      <c r="H133" s="224">
        <v>27</v>
      </c>
      <c r="I133" s="225"/>
      <c r="J133" s="221"/>
      <c r="K133" s="221"/>
      <c r="L133" s="226"/>
      <c r="M133" s="227"/>
      <c r="N133" s="228"/>
      <c r="O133" s="228"/>
      <c r="P133" s="228"/>
      <c r="Q133" s="228"/>
      <c r="R133" s="228"/>
      <c r="S133" s="228"/>
      <c r="T133" s="229"/>
      <c r="AT133" s="230" t="s">
        <v>166</v>
      </c>
      <c r="AU133" s="230" t="s">
        <v>87</v>
      </c>
      <c r="AV133" s="13" t="s">
        <v>87</v>
      </c>
      <c r="AW133" s="13" t="s">
        <v>34</v>
      </c>
      <c r="AX133" s="13" t="s">
        <v>85</v>
      </c>
      <c r="AY133" s="230" t="s">
        <v>134</v>
      </c>
    </row>
    <row r="134" spans="1:65" s="2" customFormat="1" ht="21.75" customHeight="1">
      <c r="A134" s="33"/>
      <c r="B134" s="34"/>
      <c r="C134" s="202" t="s">
        <v>152</v>
      </c>
      <c r="D134" s="202" t="s">
        <v>137</v>
      </c>
      <c r="E134" s="203" t="s">
        <v>255</v>
      </c>
      <c r="F134" s="204" t="s">
        <v>256</v>
      </c>
      <c r="G134" s="205" t="s">
        <v>257</v>
      </c>
      <c r="H134" s="206">
        <v>300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751</v>
      </c>
    </row>
    <row r="135" spans="1:65" s="2" customFormat="1" ht="39">
      <c r="A135" s="33"/>
      <c r="B135" s="34"/>
      <c r="C135" s="35"/>
      <c r="D135" s="215" t="s">
        <v>144</v>
      </c>
      <c r="E135" s="35"/>
      <c r="F135" s="216" t="s">
        <v>259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19.5">
      <c r="A136" s="33"/>
      <c r="B136" s="34"/>
      <c r="C136" s="35"/>
      <c r="D136" s="215" t="s">
        <v>155</v>
      </c>
      <c r="E136" s="35"/>
      <c r="F136" s="219" t="s">
        <v>260</v>
      </c>
      <c r="G136" s="35"/>
      <c r="H136" s="35"/>
      <c r="I136" s="114"/>
      <c r="J136" s="35"/>
      <c r="K136" s="35"/>
      <c r="L136" s="38"/>
      <c r="M136" s="217"/>
      <c r="N136" s="218"/>
      <c r="O136" s="70"/>
      <c r="P136" s="70"/>
      <c r="Q136" s="70"/>
      <c r="R136" s="70"/>
      <c r="S136" s="70"/>
      <c r="T136" s="71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T136" s="16" t="s">
        <v>155</v>
      </c>
      <c r="AU136" s="16" t="s">
        <v>87</v>
      </c>
    </row>
    <row r="137" spans="1:65" s="13" customFormat="1">
      <c r="B137" s="220"/>
      <c r="C137" s="221"/>
      <c r="D137" s="215" t="s">
        <v>166</v>
      </c>
      <c r="E137" s="222" t="s">
        <v>1</v>
      </c>
      <c r="F137" s="223" t="s">
        <v>727</v>
      </c>
      <c r="G137" s="221"/>
      <c r="H137" s="224">
        <v>300</v>
      </c>
      <c r="I137" s="225"/>
      <c r="J137" s="221"/>
      <c r="K137" s="221"/>
      <c r="L137" s="226"/>
      <c r="M137" s="227"/>
      <c r="N137" s="228"/>
      <c r="O137" s="228"/>
      <c r="P137" s="228"/>
      <c r="Q137" s="228"/>
      <c r="R137" s="228"/>
      <c r="S137" s="228"/>
      <c r="T137" s="229"/>
      <c r="AT137" s="230" t="s">
        <v>166</v>
      </c>
      <c r="AU137" s="230" t="s">
        <v>87</v>
      </c>
      <c r="AV137" s="13" t="s">
        <v>87</v>
      </c>
      <c r="AW137" s="13" t="s">
        <v>34</v>
      </c>
      <c r="AX137" s="13" t="s">
        <v>85</v>
      </c>
      <c r="AY137" s="230" t="s">
        <v>134</v>
      </c>
    </row>
    <row r="138" spans="1:65" s="2" customFormat="1" ht="21.75" customHeight="1">
      <c r="A138" s="33"/>
      <c r="B138" s="34"/>
      <c r="C138" s="202" t="s">
        <v>135</v>
      </c>
      <c r="D138" s="202" t="s">
        <v>137</v>
      </c>
      <c r="E138" s="203" t="s">
        <v>405</v>
      </c>
      <c r="F138" s="204" t="s">
        <v>406</v>
      </c>
      <c r="G138" s="205" t="s">
        <v>163</v>
      </c>
      <c r="H138" s="206">
        <v>6</v>
      </c>
      <c r="I138" s="207"/>
      <c r="J138" s="208">
        <f>ROUND(I138*H138,2)</f>
        <v>0</v>
      </c>
      <c r="K138" s="204" t="s">
        <v>141</v>
      </c>
      <c r="L138" s="38"/>
      <c r="M138" s="209" t="s">
        <v>1</v>
      </c>
      <c r="N138" s="210" t="s">
        <v>42</v>
      </c>
      <c r="O138" s="70"/>
      <c r="P138" s="211">
        <f>O138*H138</f>
        <v>0</v>
      </c>
      <c r="Q138" s="211">
        <v>0</v>
      </c>
      <c r="R138" s="211">
        <f>Q138*H138</f>
        <v>0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152</v>
      </c>
      <c r="AT138" s="213" t="s">
        <v>137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752</v>
      </c>
    </row>
    <row r="139" spans="1:65" s="2" customFormat="1" ht="29.25">
      <c r="A139" s="33"/>
      <c r="B139" s="34"/>
      <c r="C139" s="35"/>
      <c r="D139" s="215" t="s">
        <v>144</v>
      </c>
      <c r="E139" s="35"/>
      <c r="F139" s="216" t="s">
        <v>408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13" customFormat="1">
      <c r="B140" s="220"/>
      <c r="C140" s="221"/>
      <c r="D140" s="215" t="s">
        <v>166</v>
      </c>
      <c r="E140" s="222" t="s">
        <v>1</v>
      </c>
      <c r="F140" s="223" t="s">
        <v>551</v>
      </c>
      <c r="G140" s="221"/>
      <c r="H140" s="224">
        <v>6</v>
      </c>
      <c r="I140" s="225"/>
      <c r="J140" s="221"/>
      <c r="K140" s="221"/>
      <c r="L140" s="226"/>
      <c r="M140" s="227"/>
      <c r="N140" s="228"/>
      <c r="O140" s="228"/>
      <c r="P140" s="228"/>
      <c r="Q140" s="228"/>
      <c r="R140" s="228"/>
      <c r="S140" s="228"/>
      <c r="T140" s="229"/>
      <c r="AT140" s="230" t="s">
        <v>166</v>
      </c>
      <c r="AU140" s="230" t="s">
        <v>87</v>
      </c>
      <c r="AV140" s="13" t="s">
        <v>87</v>
      </c>
      <c r="AW140" s="13" t="s">
        <v>34</v>
      </c>
      <c r="AX140" s="13" t="s">
        <v>85</v>
      </c>
      <c r="AY140" s="230" t="s">
        <v>134</v>
      </c>
    </row>
    <row r="141" spans="1:65" s="2" customFormat="1" ht="21.75" customHeight="1">
      <c r="A141" s="33"/>
      <c r="B141" s="34"/>
      <c r="C141" s="202" t="s">
        <v>168</v>
      </c>
      <c r="D141" s="202" t="s">
        <v>137</v>
      </c>
      <c r="E141" s="203" t="s">
        <v>298</v>
      </c>
      <c r="F141" s="204" t="s">
        <v>299</v>
      </c>
      <c r="G141" s="205" t="s">
        <v>241</v>
      </c>
      <c r="H141" s="206">
        <v>0.18</v>
      </c>
      <c r="I141" s="207"/>
      <c r="J141" s="208">
        <f>ROUND(I141*H141,2)</f>
        <v>0</v>
      </c>
      <c r="K141" s="204" t="s">
        <v>141</v>
      </c>
      <c r="L141" s="38"/>
      <c r="M141" s="209" t="s">
        <v>1</v>
      </c>
      <c r="N141" s="210" t="s">
        <v>42</v>
      </c>
      <c r="O141" s="70"/>
      <c r="P141" s="211">
        <f>O141*H141</f>
        <v>0</v>
      </c>
      <c r="Q141" s="211">
        <v>0</v>
      </c>
      <c r="R141" s="211">
        <f>Q141*H141</f>
        <v>0</v>
      </c>
      <c r="S141" s="211">
        <v>0</v>
      </c>
      <c r="T141" s="21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213" t="s">
        <v>152</v>
      </c>
      <c r="AT141" s="213" t="s">
        <v>137</v>
      </c>
      <c r="AU141" s="213" t="s">
        <v>87</v>
      </c>
      <c r="AY141" s="16" t="s">
        <v>134</v>
      </c>
      <c r="BE141" s="214">
        <f>IF(N141="základní",J141,0)</f>
        <v>0</v>
      </c>
      <c r="BF141" s="214">
        <f>IF(N141="snížená",J141,0)</f>
        <v>0</v>
      </c>
      <c r="BG141" s="214">
        <f>IF(N141="zákl. přenesená",J141,0)</f>
        <v>0</v>
      </c>
      <c r="BH141" s="214">
        <f>IF(N141="sníž. přenesená",J141,0)</f>
        <v>0</v>
      </c>
      <c r="BI141" s="214">
        <f>IF(N141="nulová",J141,0)</f>
        <v>0</v>
      </c>
      <c r="BJ141" s="16" t="s">
        <v>85</v>
      </c>
      <c r="BK141" s="214">
        <f>ROUND(I141*H141,2)</f>
        <v>0</v>
      </c>
      <c r="BL141" s="16" t="s">
        <v>152</v>
      </c>
      <c r="BM141" s="213" t="s">
        <v>753</v>
      </c>
    </row>
    <row r="142" spans="1:65" s="2" customFormat="1" ht="19.5">
      <c r="A142" s="33"/>
      <c r="B142" s="34"/>
      <c r="C142" s="35"/>
      <c r="D142" s="215" t="s">
        <v>144</v>
      </c>
      <c r="E142" s="35"/>
      <c r="F142" s="216" t="s">
        <v>301</v>
      </c>
      <c r="G142" s="35"/>
      <c r="H142" s="35"/>
      <c r="I142" s="114"/>
      <c r="J142" s="35"/>
      <c r="K142" s="35"/>
      <c r="L142" s="38"/>
      <c r="M142" s="217"/>
      <c r="N142" s="218"/>
      <c r="O142" s="70"/>
      <c r="P142" s="70"/>
      <c r="Q142" s="70"/>
      <c r="R142" s="70"/>
      <c r="S142" s="70"/>
      <c r="T142" s="71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T142" s="16" t="s">
        <v>144</v>
      </c>
      <c r="AU142" s="16" t="s">
        <v>87</v>
      </c>
    </row>
    <row r="143" spans="1:65" s="2" customFormat="1" ht="19.5">
      <c r="A143" s="33"/>
      <c r="B143" s="34"/>
      <c r="C143" s="35"/>
      <c r="D143" s="215" t="s">
        <v>155</v>
      </c>
      <c r="E143" s="35"/>
      <c r="F143" s="219" t="s">
        <v>249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155</v>
      </c>
      <c r="AU143" s="16" t="s">
        <v>87</v>
      </c>
    </row>
    <row r="144" spans="1:65" s="13" customFormat="1">
      <c r="B144" s="220"/>
      <c r="C144" s="221"/>
      <c r="D144" s="215" t="s">
        <v>166</v>
      </c>
      <c r="E144" s="222" t="s">
        <v>1</v>
      </c>
      <c r="F144" s="223" t="s">
        <v>553</v>
      </c>
      <c r="G144" s="221"/>
      <c r="H144" s="224">
        <v>0.18</v>
      </c>
      <c r="I144" s="225"/>
      <c r="J144" s="221"/>
      <c r="K144" s="221"/>
      <c r="L144" s="226"/>
      <c r="M144" s="227"/>
      <c r="N144" s="228"/>
      <c r="O144" s="228"/>
      <c r="P144" s="228"/>
      <c r="Q144" s="228"/>
      <c r="R144" s="228"/>
      <c r="S144" s="228"/>
      <c r="T144" s="229"/>
      <c r="AT144" s="230" t="s">
        <v>166</v>
      </c>
      <c r="AU144" s="230" t="s">
        <v>87</v>
      </c>
      <c r="AV144" s="13" t="s">
        <v>87</v>
      </c>
      <c r="AW144" s="13" t="s">
        <v>34</v>
      </c>
      <c r="AX144" s="13" t="s">
        <v>85</v>
      </c>
      <c r="AY144" s="230" t="s">
        <v>134</v>
      </c>
    </row>
    <row r="145" spans="1:65" s="2" customFormat="1" ht="21.75" customHeight="1">
      <c r="A145" s="33"/>
      <c r="B145" s="34"/>
      <c r="C145" s="202" t="s">
        <v>173</v>
      </c>
      <c r="D145" s="202" t="s">
        <v>137</v>
      </c>
      <c r="E145" s="203" t="s">
        <v>303</v>
      </c>
      <c r="F145" s="204" t="s">
        <v>304</v>
      </c>
      <c r="G145" s="205" t="s">
        <v>257</v>
      </c>
      <c r="H145" s="206">
        <v>113.49</v>
      </c>
      <c r="I145" s="207"/>
      <c r="J145" s="208">
        <f>ROUND(I145*H145,2)</f>
        <v>0</v>
      </c>
      <c r="K145" s="204" t="s">
        <v>141</v>
      </c>
      <c r="L145" s="38"/>
      <c r="M145" s="209" t="s">
        <v>1</v>
      </c>
      <c r="N145" s="210" t="s">
        <v>42</v>
      </c>
      <c r="O145" s="70"/>
      <c r="P145" s="211">
        <f>O145*H145</f>
        <v>0</v>
      </c>
      <c r="Q145" s="211">
        <v>0</v>
      </c>
      <c r="R145" s="211">
        <f>Q145*H145</f>
        <v>0</v>
      </c>
      <c r="S145" s="211">
        <v>0</v>
      </c>
      <c r="T145" s="21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213" t="s">
        <v>152</v>
      </c>
      <c r="AT145" s="213" t="s">
        <v>137</v>
      </c>
      <c r="AU145" s="213" t="s">
        <v>87</v>
      </c>
      <c r="AY145" s="16" t="s">
        <v>134</v>
      </c>
      <c r="BE145" s="214">
        <f>IF(N145="základní",J145,0)</f>
        <v>0</v>
      </c>
      <c r="BF145" s="214">
        <f>IF(N145="snížená",J145,0)</f>
        <v>0</v>
      </c>
      <c r="BG145" s="214">
        <f>IF(N145="zákl. přenesená",J145,0)</f>
        <v>0</v>
      </c>
      <c r="BH145" s="214">
        <f>IF(N145="sníž. přenesená",J145,0)</f>
        <v>0</v>
      </c>
      <c r="BI145" s="214">
        <f>IF(N145="nulová",J145,0)</f>
        <v>0</v>
      </c>
      <c r="BJ145" s="16" t="s">
        <v>85</v>
      </c>
      <c r="BK145" s="214">
        <f>ROUND(I145*H145,2)</f>
        <v>0</v>
      </c>
      <c r="BL145" s="16" t="s">
        <v>152</v>
      </c>
      <c r="BM145" s="213" t="s">
        <v>754</v>
      </c>
    </row>
    <row r="146" spans="1:65" s="2" customFormat="1" ht="19.5">
      <c r="A146" s="33"/>
      <c r="B146" s="34"/>
      <c r="C146" s="35"/>
      <c r="D146" s="215" t="s">
        <v>144</v>
      </c>
      <c r="E146" s="35"/>
      <c r="F146" s="216" t="s">
        <v>306</v>
      </c>
      <c r="G146" s="35"/>
      <c r="H146" s="35"/>
      <c r="I146" s="114"/>
      <c r="J146" s="35"/>
      <c r="K146" s="35"/>
      <c r="L146" s="38"/>
      <c r="M146" s="217"/>
      <c r="N146" s="218"/>
      <c r="O146" s="70"/>
      <c r="P146" s="70"/>
      <c r="Q146" s="70"/>
      <c r="R146" s="70"/>
      <c r="S146" s="70"/>
      <c r="T146" s="71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T146" s="16" t="s">
        <v>144</v>
      </c>
      <c r="AU146" s="16" t="s">
        <v>87</v>
      </c>
    </row>
    <row r="147" spans="1:65" s="2" customFormat="1" ht="19.5">
      <c r="A147" s="33"/>
      <c r="B147" s="34"/>
      <c r="C147" s="35"/>
      <c r="D147" s="215" t="s">
        <v>155</v>
      </c>
      <c r="E147" s="35"/>
      <c r="F147" s="219" t="s">
        <v>260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155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755</v>
      </c>
      <c r="G148" s="221"/>
      <c r="H148" s="224">
        <v>113.49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2" customFormat="1" ht="21.75" customHeight="1">
      <c r="A149" s="33"/>
      <c r="B149" s="34"/>
      <c r="C149" s="202" t="s">
        <v>178</v>
      </c>
      <c r="D149" s="202" t="s">
        <v>137</v>
      </c>
      <c r="E149" s="203" t="s">
        <v>556</v>
      </c>
      <c r="F149" s="204" t="s">
        <v>557</v>
      </c>
      <c r="G149" s="205" t="s">
        <v>257</v>
      </c>
      <c r="H149" s="206">
        <v>113.49</v>
      </c>
      <c r="I149" s="207"/>
      <c r="J149" s="208">
        <f>ROUND(I149*H149,2)</f>
        <v>0</v>
      </c>
      <c r="K149" s="204" t="s">
        <v>141</v>
      </c>
      <c r="L149" s="38"/>
      <c r="M149" s="209" t="s">
        <v>1</v>
      </c>
      <c r="N149" s="210" t="s">
        <v>42</v>
      </c>
      <c r="O149" s="70"/>
      <c r="P149" s="211">
        <f>O149*H149</f>
        <v>0</v>
      </c>
      <c r="Q149" s="211">
        <v>0</v>
      </c>
      <c r="R149" s="211">
        <f>Q149*H149</f>
        <v>0</v>
      </c>
      <c r="S149" s="211">
        <v>0</v>
      </c>
      <c r="T149" s="21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213" t="s">
        <v>152</v>
      </c>
      <c r="AT149" s="213" t="s">
        <v>137</v>
      </c>
      <c r="AU149" s="213" t="s">
        <v>87</v>
      </c>
      <c r="AY149" s="16" t="s">
        <v>134</v>
      </c>
      <c r="BE149" s="214">
        <f>IF(N149="základní",J149,0)</f>
        <v>0</v>
      </c>
      <c r="BF149" s="214">
        <f>IF(N149="snížená",J149,0)</f>
        <v>0</v>
      </c>
      <c r="BG149" s="214">
        <f>IF(N149="zákl. přenesená",J149,0)</f>
        <v>0</v>
      </c>
      <c r="BH149" s="214">
        <f>IF(N149="sníž. přenesená",J149,0)</f>
        <v>0</v>
      </c>
      <c r="BI149" s="214">
        <f>IF(N149="nulová",J149,0)</f>
        <v>0</v>
      </c>
      <c r="BJ149" s="16" t="s">
        <v>85</v>
      </c>
      <c r="BK149" s="214">
        <f>ROUND(I149*H149,2)</f>
        <v>0</v>
      </c>
      <c r="BL149" s="16" t="s">
        <v>152</v>
      </c>
      <c r="BM149" s="213" t="s">
        <v>756</v>
      </c>
    </row>
    <row r="150" spans="1:65" s="2" customFormat="1" ht="19.5">
      <c r="A150" s="33"/>
      <c r="B150" s="34"/>
      <c r="C150" s="35"/>
      <c r="D150" s="215" t="s">
        <v>144</v>
      </c>
      <c r="E150" s="35"/>
      <c r="F150" s="216" t="s">
        <v>559</v>
      </c>
      <c r="G150" s="35"/>
      <c r="H150" s="35"/>
      <c r="I150" s="114"/>
      <c r="J150" s="35"/>
      <c r="K150" s="35"/>
      <c r="L150" s="38"/>
      <c r="M150" s="217"/>
      <c r="N150" s="218"/>
      <c r="O150" s="70"/>
      <c r="P150" s="70"/>
      <c r="Q150" s="70"/>
      <c r="R150" s="70"/>
      <c r="S150" s="70"/>
      <c r="T150" s="71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T150" s="16" t="s">
        <v>144</v>
      </c>
      <c r="AU150" s="16" t="s">
        <v>87</v>
      </c>
    </row>
    <row r="151" spans="1:65" s="13" customFormat="1">
      <c r="B151" s="220"/>
      <c r="C151" s="221"/>
      <c r="D151" s="215" t="s">
        <v>166</v>
      </c>
      <c r="E151" s="222" t="s">
        <v>1</v>
      </c>
      <c r="F151" s="223" t="s">
        <v>755</v>
      </c>
      <c r="G151" s="221"/>
      <c r="H151" s="224">
        <v>113.49</v>
      </c>
      <c r="I151" s="225"/>
      <c r="J151" s="221"/>
      <c r="K151" s="221"/>
      <c r="L151" s="226"/>
      <c r="M151" s="227"/>
      <c r="N151" s="228"/>
      <c r="O151" s="228"/>
      <c r="P151" s="228"/>
      <c r="Q151" s="228"/>
      <c r="R151" s="228"/>
      <c r="S151" s="228"/>
      <c r="T151" s="229"/>
      <c r="AT151" s="230" t="s">
        <v>166</v>
      </c>
      <c r="AU151" s="230" t="s">
        <v>87</v>
      </c>
      <c r="AV151" s="13" t="s">
        <v>87</v>
      </c>
      <c r="AW151" s="13" t="s">
        <v>34</v>
      </c>
      <c r="AX151" s="13" t="s">
        <v>85</v>
      </c>
      <c r="AY151" s="230" t="s">
        <v>134</v>
      </c>
    </row>
    <row r="152" spans="1:65" s="2" customFormat="1" ht="21.75" customHeight="1">
      <c r="A152" s="33"/>
      <c r="B152" s="34"/>
      <c r="C152" s="202" t="s">
        <v>184</v>
      </c>
      <c r="D152" s="202" t="s">
        <v>137</v>
      </c>
      <c r="E152" s="203" t="s">
        <v>560</v>
      </c>
      <c r="F152" s="204" t="s">
        <v>561</v>
      </c>
      <c r="G152" s="205" t="s">
        <v>140</v>
      </c>
      <c r="H152" s="206">
        <v>60</v>
      </c>
      <c r="I152" s="207"/>
      <c r="J152" s="208">
        <f>ROUND(I152*H152,2)</f>
        <v>0</v>
      </c>
      <c r="K152" s="204" t="s">
        <v>141</v>
      </c>
      <c r="L152" s="38"/>
      <c r="M152" s="209" t="s">
        <v>1</v>
      </c>
      <c r="N152" s="210" t="s">
        <v>42</v>
      </c>
      <c r="O152" s="70"/>
      <c r="P152" s="211">
        <f>O152*H152</f>
        <v>0</v>
      </c>
      <c r="Q152" s="211">
        <v>0</v>
      </c>
      <c r="R152" s="211">
        <f>Q152*H152</f>
        <v>0</v>
      </c>
      <c r="S152" s="211">
        <v>0</v>
      </c>
      <c r="T152" s="212">
        <f>S152*H152</f>
        <v>0</v>
      </c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R152" s="213" t="s">
        <v>152</v>
      </c>
      <c r="AT152" s="213" t="s">
        <v>137</v>
      </c>
      <c r="AU152" s="213" t="s">
        <v>87</v>
      </c>
      <c r="AY152" s="16" t="s">
        <v>134</v>
      </c>
      <c r="BE152" s="214">
        <f>IF(N152="základní",J152,0)</f>
        <v>0</v>
      </c>
      <c r="BF152" s="214">
        <f>IF(N152="snížená",J152,0)</f>
        <v>0</v>
      </c>
      <c r="BG152" s="214">
        <f>IF(N152="zákl. přenesená",J152,0)</f>
        <v>0</v>
      </c>
      <c r="BH152" s="214">
        <f>IF(N152="sníž. přenesená",J152,0)</f>
        <v>0</v>
      </c>
      <c r="BI152" s="214">
        <f>IF(N152="nulová",J152,0)</f>
        <v>0</v>
      </c>
      <c r="BJ152" s="16" t="s">
        <v>85</v>
      </c>
      <c r="BK152" s="214">
        <f>ROUND(I152*H152,2)</f>
        <v>0</v>
      </c>
      <c r="BL152" s="16" t="s">
        <v>152</v>
      </c>
      <c r="BM152" s="213" t="s">
        <v>757</v>
      </c>
    </row>
    <row r="153" spans="1:65" s="2" customFormat="1" ht="19.5">
      <c r="A153" s="33"/>
      <c r="B153" s="34"/>
      <c r="C153" s="35"/>
      <c r="D153" s="215" t="s">
        <v>144</v>
      </c>
      <c r="E153" s="35"/>
      <c r="F153" s="216" t="s">
        <v>563</v>
      </c>
      <c r="G153" s="35"/>
      <c r="H153" s="35"/>
      <c r="I153" s="114"/>
      <c r="J153" s="35"/>
      <c r="K153" s="35"/>
      <c r="L153" s="38"/>
      <c r="M153" s="217"/>
      <c r="N153" s="218"/>
      <c r="O153" s="70"/>
      <c r="P153" s="70"/>
      <c r="Q153" s="70"/>
      <c r="R153" s="70"/>
      <c r="S153" s="70"/>
      <c r="T153" s="71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T153" s="16" t="s">
        <v>144</v>
      </c>
      <c r="AU153" s="16" t="s">
        <v>87</v>
      </c>
    </row>
    <row r="154" spans="1:65" s="13" customFormat="1">
      <c r="B154" s="220"/>
      <c r="C154" s="221"/>
      <c r="D154" s="215" t="s">
        <v>166</v>
      </c>
      <c r="E154" s="222" t="s">
        <v>1</v>
      </c>
      <c r="F154" s="223" t="s">
        <v>564</v>
      </c>
      <c r="G154" s="221"/>
      <c r="H154" s="224">
        <v>60</v>
      </c>
      <c r="I154" s="225"/>
      <c r="J154" s="221"/>
      <c r="K154" s="221"/>
      <c r="L154" s="226"/>
      <c r="M154" s="227"/>
      <c r="N154" s="228"/>
      <c r="O154" s="228"/>
      <c r="P154" s="228"/>
      <c r="Q154" s="228"/>
      <c r="R154" s="228"/>
      <c r="S154" s="228"/>
      <c r="T154" s="229"/>
      <c r="AT154" s="230" t="s">
        <v>166</v>
      </c>
      <c r="AU154" s="230" t="s">
        <v>87</v>
      </c>
      <c r="AV154" s="13" t="s">
        <v>87</v>
      </c>
      <c r="AW154" s="13" t="s">
        <v>34</v>
      </c>
      <c r="AX154" s="13" t="s">
        <v>85</v>
      </c>
      <c r="AY154" s="230" t="s">
        <v>134</v>
      </c>
    </row>
    <row r="155" spans="1:65" s="2" customFormat="1" ht="21.75" customHeight="1">
      <c r="A155" s="33"/>
      <c r="B155" s="34"/>
      <c r="C155" s="202" t="s">
        <v>191</v>
      </c>
      <c r="D155" s="202" t="s">
        <v>137</v>
      </c>
      <c r="E155" s="203" t="s">
        <v>645</v>
      </c>
      <c r="F155" s="204" t="s">
        <v>646</v>
      </c>
      <c r="G155" s="205" t="s">
        <v>140</v>
      </c>
      <c r="H155" s="206">
        <v>30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152</v>
      </c>
      <c r="AT155" s="213" t="s">
        <v>137</v>
      </c>
      <c r="AU155" s="213" t="s">
        <v>87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152</v>
      </c>
      <c r="BM155" s="213" t="s">
        <v>758</v>
      </c>
    </row>
    <row r="156" spans="1:65" s="2" customFormat="1" ht="29.25">
      <c r="A156" s="33"/>
      <c r="B156" s="34"/>
      <c r="C156" s="35"/>
      <c r="D156" s="215" t="s">
        <v>144</v>
      </c>
      <c r="E156" s="35"/>
      <c r="F156" s="216" t="s">
        <v>648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87</v>
      </c>
    </row>
    <row r="157" spans="1:65" s="13" customFormat="1">
      <c r="B157" s="220"/>
      <c r="C157" s="221"/>
      <c r="D157" s="215" t="s">
        <v>166</v>
      </c>
      <c r="E157" s="222" t="s">
        <v>1</v>
      </c>
      <c r="F157" s="223" t="s">
        <v>569</v>
      </c>
      <c r="G157" s="221"/>
      <c r="H157" s="224">
        <v>30</v>
      </c>
      <c r="I157" s="225"/>
      <c r="J157" s="221"/>
      <c r="K157" s="221"/>
      <c r="L157" s="226"/>
      <c r="M157" s="227"/>
      <c r="N157" s="228"/>
      <c r="O157" s="228"/>
      <c r="P157" s="228"/>
      <c r="Q157" s="228"/>
      <c r="R157" s="228"/>
      <c r="S157" s="228"/>
      <c r="T157" s="229"/>
      <c r="AT157" s="230" t="s">
        <v>166</v>
      </c>
      <c r="AU157" s="230" t="s">
        <v>87</v>
      </c>
      <c r="AV157" s="13" t="s">
        <v>87</v>
      </c>
      <c r="AW157" s="13" t="s">
        <v>34</v>
      </c>
      <c r="AX157" s="13" t="s">
        <v>85</v>
      </c>
      <c r="AY157" s="230" t="s">
        <v>134</v>
      </c>
    </row>
    <row r="158" spans="1:65" s="2" customFormat="1" ht="21.75" customHeight="1">
      <c r="A158" s="33"/>
      <c r="B158" s="34"/>
      <c r="C158" s="202" t="s">
        <v>197</v>
      </c>
      <c r="D158" s="202" t="s">
        <v>137</v>
      </c>
      <c r="E158" s="203" t="s">
        <v>570</v>
      </c>
      <c r="F158" s="204" t="s">
        <v>571</v>
      </c>
      <c r="G158" s="205" t="s">
        <v>421</v>
      </c>
      <c r="H158" s="206">
        <v>18</v>
      </c>
      <c r="I158" s="207"/>
      <c r="J158" s="208">
        <f>ROUND(I158*H158,2)</f>
        <v>0</v>
      </c>
      <c r="K158" s="204" t="s">
        <v>141</v>
      </c>
      <c r="L158" s="38"/>
      <c r="M158" s="209" t="s">
        <v>1</v>
      </c>
      <c r="N158" s="210" t="s">
        <v>42</v>
      </c>
      <c r="O158" s="70"/>
      <c r="P158" s="211">
        <f>O158*H158</f>
        <v>0</v>
      </c>
      <c r="Q158" s="211">
        <v>0</v>
      </c>
      <c r="R158" s="211">
        <f>Q158*H158</f>
        <v>0</v>
      </c>
      <c r="S158" s="211">
        <v>0</v>
      </c>
      <c r="T158" s="21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213" t="s">
        <v>152</v>
      </c>
      <c r="AT158" s="213" t="s">
        <v>137</v>
      </c>
      <c r="AU158" s="213" t="s">
        <v>87</v>
      </c>
      <c r="AY158" s="16" t="s">
        <v>134</v>
      </c>
      <c r="BE158" s="214">
        <f>IF(N158="základní",J158,0)</f>
        <v>0</v>
      </c>
      <c r="BF158" s="214">
        <f>IF(N158="snížená",J158,0)</f>
        <v>0</v>
      </c>
      <c r="BG158" s="214">
        <f>IF(N158="zákl. přenesená",J158,0)</f>
        <v>0</v>
      </c>
      <c r="BH158" s="214">
        <f>IF(N158="sníž. přenesená",J158,0)</f>
        <v>0</v>
      </c>
      <c r="BI158" s="214">
        <f>IF(N158="nulová",J158,0)</f>
        <v>0</v>
      </c>
      <c r="BJ158" s="16" t="s">
        <v>85</v>
      </c>
      <c r="BK158" s="214">
        <f>ROUND(I158*H158,2)</f>
        <v>0</v>
      </c>
      <c r="BL158" s="16" t="s">
        <v>152</v>
      </c>
      <c r="BM158" s="213" t="s">
        <v>759</v>
      </c>
    </row>
    <row r="159" spans="1:65" s="2" customFormat="1" ht="29.25">
      <c r="A159" s="33"/>
      <c r="B159" s="34"/>
      <c r="C159" s="35"/>
      <c r="D159" s="215" t="s">
        <v>144</v>
      </c>
      <c r="E159" s="35"/>
      <c r="F159" s="216" t="s">
        <v>573</v>
      </c>
      <c r="G159" s="35"/>
      <c r="H159" s="35"/>
      <c r="I159" s="114"/>
      <c r="J159" s="35"/>
      <c r="K159" s="35"/>
      <c r="L159" s="38"/>
      <c r="M159" s="217"/>
      <c r="N159" s="218"/>
      <c r="O159" s="70"/>
      <c r="P159" s="70"/>
      <c r="Q159" s="70"/>
      <c r="R159" s="70"/>
      <c r="S159" s="70"/>
      <c r="T159" s="71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T159" s="16" t="s">
        <v>144</v>
      </c>
      <c r="AU159" s="16" t="s">
        <v>87</v>
      </c>
    </row>
    <row r="160" spans="1:65" s="13" customFormat="1">
      <c r="B160" s="220"/>
      <c r="C160" s="221"/>
      <c r="D160" s="215" t="s">
        <v>166</v>
      </c>
      <c r="E160" s="222" t="s">
        <v>1</v>
      </c>
      <c r="F160" s="223" t="s">
        <v>574</v>
      </c>
      <c r="G160" s="221"/>
      <c r="H160" s="224">
        <v>18</v>
      </c>
      <c r="I160" s="225"/>
      <c r="J160" s="221"/>
      <c r="K160" s="221"/>
      <c r="L160" s="226"/>
      <c r="M160" s="227"/>
      <c r="N160" s="228"/>
      <c r="O160" s="228"/>
      <c r="P160" s="228"/>
      <c r="Q160" s="228"/>
      <c r="R160" s="228"/>
      <c r="S160" s="228"/>
      <c r="T160" s="229"/>
      <c r="AT160" s="230" t="s">
        <v>166</v>
      </c>
      <c r="AU160" s="230" t="s">
        <v>87</v>
      </c>
      <c r="AV160" s="13" t="s">
        <v>87</v>
      </c>
      <c r="AW160" s="13" t="s">
        <v>34</v>
      </c>
      <c r="AX160" s="13" t="s">
        <v>85</v>
      </c>
      <c r="AY160" s="230" t="s">
        <v>134</v>
      </c>
    </row>
    <row r="161" spans="1:65" s="2" customFormat="1" ht="21.75" customHeight="1">
      <c r="A161" s="33"/>
      <c r="B161" s="34"/>
      <c r="C161" s="202" t="s">
        <v>201</v>
      </c>
      <c r="D161" s="202" t="s">
        <v>137</v>
      </c>
      <c r="E161" s="203" t="s">
        <v>579</v>
      </c>
      <c r="F161" s="204" t="s">
        <v>580</v>
      </c>
      <c r="G161" s="205" t="s">
        <v>163</v>
      </c>
      <c r="H161" s="206">
        <v>6</v>
      </c>
      <c r="I161" s="207"/>
      <c r="J161" s="208">
        <f>ROUND(I161*H161,2)</f>
        <v>0</v>
      </c>
      <c r="K161" s="204" t="s">
        <v>141</v>
      </c>
      <c r="L161" s="38"/>
      <c r="M161" s="209" t="s">
        <v>1</v>
      </c>
      <c r="N161" s="210" t="s">
        <v>42</v>
      </c>
      <c r="O161" s="70"/>
      <c r="P161" s="211">
        <f>O161*H161</f>
        <v>0</v>
      </c>
      <c r="Q161" s="211">
        <v>0</v>
      </c>
      <c r="R161" s="211">
        <f>Q161*H161</f>
        <v>0</v>
      </c>
      <c r="S161" s="211">
        <v>0</v>
      </c>
      <c r="T161" s="212">
        <f>S161*H161</f>
        <v>0</v>
      </c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R161" s="213" t="s">
        <v>152</v>
      </c>
      <c r="AT161" s="213" t="s">
        <v>137</v>
      </c>
      <c r="AU161" s="213" t="s">
        <v>87</v>
      </c>
      <c r="AY161" s="16" t="s">
        <v>134</v>
      </c>
      <c r="BE161" s="214">
        <f>IF(N161="základní",J161,0)</f>
        <v>0</v>
      </c>
      <c r="BF161" s="214">
        <f>IF(N161="snížená",J161,0)</f>
        <v>0</v>
      </c>
      <c r="BG161" s="214">
        <f>IF(N161="zákl. přenesená",J161,0)</f>
        <v>0</v>
      </c>
      <c r="BH161" s="214">
        <f>IF(N161="sníž. přenesená",J161,0)</f>
        <v>0</v>
      </c>
      <c r="BI161" s="214">
        <f>IF(N161="nulová",J161,0)</f>
        <v>0</v>
      </c>
      <c r="BJ161" s="16" t="s">
        <v>85</v>
      </c>
      <c r="BK161" s="214">
        <f>ROUND(I161*H161,2)</f>
        <v>0</v>
      </c>
      <c r="BL161" s="16" t="s">
        <v>152</v>
      </c>
      <c r="BM161" s="213" t="s">
        <v>760</v>
      </c>
    </row>
    <row r="162" spans="1:65" s="2" customFormat="1" ht="29.25">
      <c r="A162" s="33"/>
      <c r="B162" s="34"/>
      <c r="C162" s="35"/>
      <c r="D162" s="215" t="s">
        <v>144</v>
      </c>
      <c r="E162" s="35"/>
      <c r="F162" s="216" t="s">
        <v>582</v>
      </c>
      <c r="G162" s="35"/>
      <c r="H162" s="35"/>
      <c r="I162" s="114"/>
      <c r="J162" s="35"/>
      <c r="K162" s="35"/>
      <c r="L162" s="38"/>
      <c r="M162" s="217"/>
      <c r="N162" s="218"/>
      <c r="O162" s="70"/>
      <c r="P162" s="70"/>
      <c r="Q162" s="70"/>
      <c r="R162" s="70"/>
      <c r="S162" s="70"/>
      <c r="T162" s="71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T162" s="16" t="s">
        <v>144</v>
      </c>
      <c r="AU162" s="16" t="s">
        <v>87</v>
      </c>
    </row>
    <row r="163" spans="1:65" s="13" customFormat="1">
      <c r="B163" s="220"/>
      <c r="C163" s="221"/>
      <c r="D163" s="215" t="s">
        <v>166</v>
      </c>
      <c r="E163" s="222" t="s">
        <v>1</v>
      </c>
      <c r="F163" s="223" t="s">
        <v>551</v>
      </c>
      <c r="G163" s="221"/>
      <c r="H163" s="224">
        <v>6</v>
      </c>
      <c r="I163" s="225"/>
      <c r="J163" s="221"/>
      <c r="K163" s="221"/>
      <c r="L163" s="226"/>
      <c r="M163" s="227"/>
      <c r="N163" s="228"/>
      <c r="O163" s="228"/>
      <c r="P163" s="228"/>
      <c r="Q163" s="228"/>
      <c r="R163" s="228"/>
      <c r="S163" s="228"/>
      <c r="T163" s="229"/>
      <c r="AT163" s="230" t="s">
        <v>166</v>
      </c>
      <c r="AU163" s="230" t="s">
        <v>87</v>
      </c>
      <c r="AV163" s="13" t="s">
        <v>87</v>
      </c>
      <c r="AW163" s="13" t="s">
        <v>34</v>
      </c>
      <c r="AX163" s="13" t="s">
        <v>85</v>
      </c>
      <c r="AY163" s="230" t="s">
        <v>134</v>
      </c>
    </row>
    <row r="164" spans="1:65" s="2" customFormat="1" ht="21.75" customHeight="1">
      <c r="A164" s="33"/>
      <c r="B164" s="34"/>
      <c r="C164" s="231" t="s">
        <v>208</v>
      </c>
      <c r="D164" s="231" t="s">
        <v>330</v>
      </c>
      <c r="E164" s="232" t="s">
        <v>583</v>
      </c>
      <c r="F164" s="233" t="s">
        <v>584</v>
      </c>
      <c r="G164" s="234" t="s">
        <v>163</v>
      </c>
      <c r="H164" s="235">
        <v>20.321999999999999</v>
      </c>
      <c r="I164" s="236"/>
      <c r="J164" s="237">
        <f>ROUND(I164*H164,2)</f>
        <v>0</v>
      </c>
      <c r="K164" s="233" t="s">
        <v>141</v>
      </c>
      <c r="L164" s="238"/>
      <c r="M164" s="239" t="s">
        <v>1</v>
      </c>
      <c r="N164" s="240" t="s">
        <v>42</v>
      </c>
      <c r="O164" s="70"/>
      <c r="P164" s="211">
        <f>O164*H164</f>
        <v>0</v>
      </c>
      <c r="Q164" s="211">
        <v>0.95499999999999996</v>
      </c>
      <c r="R164" s="211">
        <f>Q164*H164</f>
        <v>19.407509999999998</v>
      </c>
      <c r="S164" s="211">
        <v>0</v>
      </c>
      <c r="T164" s="21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213" t="s">
        <v>178</v>
      </c>
      <c r="AT164" s="213" t="s">
        <v>330</v>
      </c>
      <c r="AU164" s="213" t="s">
        <v>87</v>
      </c>
      <c r="AY164" s="16" t="s">
        <v>134</v>
      </c>
      <c r="BE164" s="214">
        <f>IF(N164="základní",J164,0)</f>
        <v>0</v>
      </c>
      <c r="BF164" s="214">
        <f>IF(N164="snížená",J164,0)</f>
        <v>0</v>
      </c>
      <c r="BG164" s="214">
        <f>IF(N164="zákl. přenesená",J164,0)</f>
        <v>0</v>
      </c>
      <c r="BH164" s="214">
        <f>IF(N164="sníž. přenesená",J164,0)</f>
        <v>0</v>
      </c>
      <c r="BI164" s="214">
        <f>IF(N164="nulová",J164,0)</f>
        <v>0</v>
      </c>
      <c r="BJ164" s="16" t="s">
        <v>85</v>
      </c>
      <c r="BK164" s="214">
        <f>ROUND(I164*H164,2)</f>
        <v>0</v>
      </c>
      <c r="BL164" s="16" t="s">
        <v>152</v>
      </c>
      <c r="BM164" s="213" t="s">
        <v>761</v>
      </c>
    </row>
    <row r="165" spans="1:65" s="2" customFormat="1">
      <c r="A165" s="33"/>
      <c r="B165" s="34"/>
      <c r="C165" s="35"/>
      <c r="D165" s="215" t="s">
        <v>144</v>
      </c>
      <c r="E165" s="35"/>
      <c r="F165" s="216" t="s">
        <v>584</v>
      </c>
      <c r="G165" s="35"/>
      <c r="H165" s="35"/>
      <c r="I165" s="114"/>
      <c r="J165" s="35"/>
      <c r="K165" s="35"/>
      <c r="L165" s="38"/>
      <c r="M165" s="217"/>
      <c r="N165" s="218"/>
      <c r="O165" s="70"/>
      <c r="P165" s="70"/>
      <c r="Q165" s="70"/>
      <c r="R165" s="70"/>
      <c r="S165" s="70"/>
      <c r="T165" s="71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T165" s="16" t="s">
        <v>144</v>
      </c>
      <c r="AU165" s="16" t="s">
        <v>87</v>
      </c>
    </row>
    <row r="166" spans="1:65" s="13" customFormat="1">
      <c r="B166" s="220"/>
      <c r="C166" s="221"/>
      <c r="D166" s="215" t="s">
        <v>166</v>
      </c>
      <c r="E166" s="222" t="s">
        <v>1</v>
      </c>
      <c r="F166" s="223" t="s">
        <v>762</v>
      </c>
      <c r="G166" s="221"/>
      <c r="H166" s="224">
        <v>20.321999999999999</v>
      </c>
      <c r="I166" s="225"/>
      <c r="J166" s="221"/>
      <c r="K166" s="221"/>
      <c r="L166" s="226"/>
      <c r="M166" s="227"/>
      <c r="N166" s="228"/>
      <c r="O166" s="228"/>
      <c r="P166" s="228"/>
      <c r="Q166" s="228"/>
      <c r="R166" s="228"/>
      <c r="S166" s="228"/>
      <c r="T166" s="229"/>
      <c r="AT166" s="230" t="s">
        <v>166</v>
      </c>
      <c r="AU166" s="230" t="s">
        <v>87</v>
      </c>
      <c r="AV166" s="13" t="s">
        <v>87</v>
      </c>
      <c r="AW166" s="13" t="s">
        <v>34</v>
      </c>
      <c r="AX166" s="13" t="s">
        <v>85</v>
      </c>
      <c r="AY166" s="230" t="s">
        <v>134</v>
      </c>
    </row>
    <row r="167" spans="1:65" s="2" customFormat="1" ht="21.75" customHeight="1">
      <c r="A167" s="33"/>
      <c r="B167" s="34"/>
      <c r="C167" s="231" t="s">
        <v>214</v>
      </c>
      <c r="D167" s="231" t="s">
        <v>330</v>
      </c>
      <c r="E167" s="232" t="s">
        <v>357</v>
      </c>
      <c r="F167" s="233" t="s">
        <v>358</v>
      </c>
      <c r="G167" s="234" t="s">
        <v>140</v>
      </c>
      <c r="H167" s="235">
        <v>1182</v>
      </c>
      <c r="I167" s="236"/>
      <c r="J167" s="237">
        <f>ROUND(I167*H167,2)</f>
        <v>0</v>
      </c>
      <c r="K167" s="233" t="s">
        <v>141</v>
      </c>
      <c r="L167" s="238"/>
      <c r="M167" s="239" t="s">
        <v>1</v>
      </c>
      <c r="N167" s="240" t="s">
        <v>42</v>
      </c>
      <c r="O167" s="70"/>
      <c r="P167" s="211">
        <f>O167*H167</f>
        <v>0</v>
      </c>
      <c r="Q167" s="211">
        <v>5.1999999999999995E-4</v>
      </c>
      <c r="R167" s="211">
        <f>Q167*H167</f>
        <v>0.61463999999999996</v>
      </c>
      <c r="S167" s="211">
        <v>0</v>
      </c>
      <c r="T167" s="21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213" t="s">
        <v>178</v>
      </c>
      <c r="AT167" s="213" t="s">
        <v>330</v>
      </c>
      <c r="AU167" s="213" t="s">
        <v>87</v>
      </c>
      <c r="AY167" s="16" t="s">
        <v>134</v>
      </c>
      <c r="BE167" s="214">
        <f>IF(N167="základní",J167,0)</f>
        <v>0</v>
      </c>
      <c r="BF167" s="214">
        <f>IF(N167="snížená",J167,0)</f>
        <v>0</v>
      </c>
      <c r="BG167" s="214">
        <f>IF(N167="zákl. přenesená",J167,0)</f>
        <v>0</v>
      </c>
      <c r="BH167" s="214">
        <f>IF(N167="sníž. přenesená",J167,0)</f>
        <v>0</v>
      </c>
      <c r="BI167" s="214">
        <f>IF(N167="nulová",J167,0)</f>
        <v>0</v>
      </c>
      <c r="BJ167" s="16" t="s">
        <v>85</v>
      </c>
      <c r="BK167" s="214">
        <f>ROUND(I167*H167,2)</f>
        <v>0</v>
      </c>
      <c r="BL167" s="16" t="s">
        <v>152</v>
      </c>
      <c r="BM167" s="213" t="s">
        <v>763</v>
      </c>
    </row>
    <row r="168" spans="1:65" s="2" customFormat="1">
      <c r="A168" s="33"/>
      <c r="B168" s="34"/>
      <c r="C168" s="35"/>
      <c r="D168" s="215" t="s">
        <v>144</v>
      </c>
      <c r="E168" s="35"/>
      <c r="F168" s="216" t="s">
        <v>358</v>
      </c>
      <c r="G168" s="35"/>
      <c r="H168" s="35"/>
      <c r="I168" s="114"/>
      <c r="J168" s="35"/>
      <c r="K168" s="35"/>
      <c r="L168" s="38"/>
      <c r="M168" s="217"/>
      <c r="N168" s="218"/>
      <c r="O168" s="70"/>
      <c r="P168" s="70"/>
      <c r="Q168" s="70"/>
      <c r="R168" s="70"/>
      <c r="S168" s="70"/>
      <c r="T168" s="71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T168" s="16" t="s">
        <v>144</v>
      </c>
      <c r="AU168" s="16" t="s">
        <v>87</v>
      </c>
    </row>
    <row r="169" spans="1:65" s="13" customFormat="1">
      <c r="B169" s="220"/>
      <c r="C169" s="221"/>
      <c r="D169" s="215" t="s">
        <v>166</v>
      </c>
      <c r="E169" s="222" t="s">
        <v>1</v>
      </c>
      <c r="F169" s="223" t="s">
        <v>764</v>
      </c>
      <c r="G169" s="221"/>
      <c r="H169" s="224">
        <v>1182</v>
      </c>
      <c r="I169" s="225"/>
      <c r="J169" s="221"/>
      <c r="K169" s="221"/>
      <c r="L169" s="226"/>
      <c r="M169" s="227"/>
      <c r="N169" s="228"/>
      <c r="O169" s="228"/>
      <c r="P169" s="228"/>
      <c r="Q169" s="228"/>
      <c r="R169" s="228"/>
      <c r="S169" s="228"/>
      <c r="T169" s="229"/>
      <c r="AT169" s="230" t="s">
        <v>166</v>
      </c>
      <c r="AU169" s="230" t="s">
        <v>87</v>
      </c>
      <c r="AV169" s="13" t="s">
        <v>87</v>
      </c>
      <c r="AW169" s="13" t="s">
        <v>34</v>
      </c>
      <c r="AX169" s="13" t="s">
        <v>85</v>
      </c>
      <c r="AY169" s="230" t="s">
        <v>134</v>
      </c>
    </row>
    <row r="170" spans="1:65" s="2" customFormat="1" ht="21.75" customHeight="1">
      <c r="A170" s="33"/>
      <c r="B170" s="34"/>
      <c r="C170" s="231" t="s">
        <v>8</v>
      </c>
      <c r="D170" s="231" t="s">
        <v>330</v>
      </c>
      <c r="E170" s="232" t="s">
        <v>589</v>
      </c>
      <c r="F170" s="233" t="s">
        <v>590</v>
      </c>
      <c r="G170" s="234" t="s">
        <v>140</v>
      </c>
      <c r="H170" s="235">
        <v>714</v>
      </c>
      <c r="I170" s="236"/>
      <c r="J170" s="237">
        <f>ROUND(I170*H170,2)</f>
        <v>0</v>
      </c>
      <c r="K170" s="233" t="s">
        <v>141</v>
      </c>
      <c r="L170" s="238"/>
      <c r="M170" s="239" t="s">
        <v>1</v>
      </c>
      <c r="N170" s="240" t="s">
        <v>42</v>
      </c>
      <c r="O170" s="70"/>
      <c r="P170" s="211">
        <f>O170*H170</f>
        <v>0</v>
      </c>
      <c r="Q170" s="211">
        <v>5.6999999999999998E-4</v>
      </c>
      <c r="R170" s="211">
        <f>Q170*H170</f>
        <v>0.40698000000000001</v>
      </c>
      <c r="S170" s="211">
        <v>0</v>
      </c>
      <c r="T170" s="212">
        <f>S170*H170</f>
        <v>0</v>
      </c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R170" s="213" t="s">
        <v>178</v>
      </c>
      <c r="AT170" s="213" t="s">
        <v>330</v>
      </c>
      <c r="AU170" s="213" t="s">
        <v>87</v>
      </c>
      <c r="AY170" s="16" t="s">
        <v>134</v>
      </c>
      <c r="BE170" s="214">
        <f>IF(N170="základní",J170,0)</f>
        <v>0</v>
      </c>
      <c r="BF170" s="214">
        <f>IF(N170="snížená",J170,0)</f>
        <v>0</v>
      </c>
      <c r="BG170" s="214">
        <f>IF(N170="zákl. přenesená",J170,0)</f>
        <v>0</v>
      </c>
      <c r="BH170" s="214">
        <f>IF(N170="sníž. přenesená",J170,0)</f>
        <v>0</v>
      </c>
      <c r="BI170" s="214">
        <f>IF(N170="nulová",J170,0)</f>
        <v>0</v>
      </c>
      <c r="BJ170" s="16" t="s">
        <v>85</v>
      </c>
      <c r="BK170" s="214">
        <f>ROUND(I170*H170,2)</f>
        <v>0</v>
      </c>
      <c r="BL170" s="16" t="s">
        <v>152</v>
      </c>
      <c r="BM170" s="213" t="s">
        <v>765</v>
      </c>
    </row>
    <row r="171" spans="1:65" s="2" customFormat="1">
      <c r="A171" s="33"/>
      <c r="B171" s="34"/>
      <c r="C171" s="35"/>
      <c r="D171" s="215" t="s">
        <v>144</v>
      </c>
      <c r="E171" s="35"/>
      <c r="F171" s="216" t="s">
        <v>590</v>
      </c>
      <c r="G171" s="35"/>
      <c r="H171" s="35"/>
      <c r="I171" s="114"/>
      <c r="J171" s="35"/>
      <c r="K171" s="35"/>
      <c r="L171" s="38"/>
      <c r="M171" s="217"/>
      <c r="N171" s="218"/>
      <c r="O171" s="70"/>
      <c r="P171" s="70"/>
      <c r="Q171" s="70"/>
      <c r="R171" s="70"/>
      <c r="S171" s="70"/>
      <c r="T171" s="71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T171" s="16" t="s">
        <v>144</v>
      </c>
      <c r="AU171" s="16" t="s">
        <v>87</v>
      </c>
    </row>
    <row r="172" spans="1:65" s="13" customFormat="1">
      <c r="B172" s="220"/>
      <c r="C172" s="221"/>
      <c r="D172" s="215" t="s">
        <v>166</v>
      </c>
      <c r="E172" s="222" t="s">
        <v>1</v>
      </c>
      <c r="F172" s="223" t="s">
        <v>733</v>
      </c>
      <c r="G172" s="221"/>
      <c r="H172" s="224">
        <v>714</v>
      </c>
      <c r="I172" s="225"/>
      <c r="J172" s="221"/>
      <c r="K172" s="221"/>
      <c r="L172" s="226"/>
      <c r="M172" s="227"/>
      <c r="N172" s="228"/>
      <c r="O172" s="228"/>
      <c r="P172" s="228"/>
      <c r="Q172" s="228"/>
      <c r="R172" s="228"/>
      <c r="S172" s="228"/>
      <c r="T172" s="229"/>
      <c r="AT172" s="230" t="s">
        <v>166</v>
      </c>
      <c r="AU172" s="230" t="s">
        <v>87</v>
      </c>
      <c r="AV172" s="13" t="s">
        <v>87</v>
      </c>
      <c r="AW172" s="13" t="s">
        <v>34</v>
      </c>
      <c r="AX172" s="13" t="s">
        <v>85</v>
      </c>
      <c r="AY172" s="230" t="s">
        <v>134</v>
      </c>
    </row>
    <row r="173" spans="1:65" s="2" customFormat="1" ht="21.75" customHeight="1">
      <c r="A173" s="33"/>
      <c r="B173" s="34"/>
      <c r="C173" s="231" t="s">
        <v>226</v>
      </c>
      <c r="D173" s="231" t="s">
        <v>330</v>
      </c>
      <c r="E173" s="232" t="s">
        <v>361</v>
      </c>
      <c r="F173" s="233" t="s">
        <v>362</v>
      </c>
      <c r="G173" s="234" t="s">
        <v>140</v>
      </c>
      <c r="H173" s="235">
        <v>1896</v>
      </c>
      <c r="I173" s="236"/>
      <c r="J173" s="237">
        <f>ROUND(I173*H173,2)</f>
        <v>0</v>
      </c>
      <c r="K173" s="233" t="s">
        <v>141</v>
      </c>
      <c r="L173" s="238"/>
      <c r="M173" s="239" t="s">
        <v>1</v>
      </c>
      <c r="N173" s="240" t="s">
        <v>42</v>
      </c>
      <c r="O173" s="70"/>
      <c r="P173" s="211">
        <f>O173*H173</f>
        <v>0</v>
      </c>
      <c r="Q173" s="211">
        <v>9.0000000000000006E-5</v>
      </c>
      <c r="R173" s="211">
        <f>Q173*H173</f>
        <v>0.17064000000000001</v>
      </c>
      <c r="S173" s="211">
        <v>0</v>
      </c>
      <c r="T173" s="21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213" t="s">
        <v>178</v>
      </c>
      <c r="AT173" s="213" t="s">
        <v>330</v>
      </c>
      <c r="AU173" s="213" t="s">
        <v>87</v>
      </c>
      <c r="AY173" s="16" t="s">
        <v>134</v>
      </c>
      <c r="BE173" s="214">
        <f>IF(N173="základní",J173,0)</f>
        <v>0</v>
      </c>
      <c r="BF173" s="214">
        <f>IF(N173="snížená",J173,0)</f>
        <v>0</v>
      </c>
      <c r="BG173" s="214">
        <f>IF(N173="zákl. přenesená",J173,0)</f>
        <v>0</v>
      </c>
      <c r="BH173" s="214">
        <f>IF(N173="sníž. přenesená",J173,0)</f>
        <v>0</v>
      </c>
      <c r="BI173" s="214">
        <f>IF(N173="nulová",J173,0)</f>
        <v>0</v>
      </c>
      <c r="BJ173" s="16" t="s">
        <v>85</v>
      </c>
      <c r="BK173" s="214">
        <f>ROUND(I173*H173,2)</f>
        <v>0</v>
      </c>
      <c r="BL173" s="16" t="s">
        <v>152</v>
      </c>
      <c r="BM173" s="213" t="s">
        <v>766</v>
      </c>
    </row>
    <row r="174" spans="1:65" s="2" customFormat="1">
      <c r="A174" s="33"/>
      <c r="B174" s="34"/>
      <c r="C174" s="35"/>
      <c r="D174" s="215" t="s">
        <v>144</v>
      </c>
      <c r="E174" s="35"/>
      <c r="F174" s="216" t="s">
        <v>362</v>
      </c>
      <c r="G174" s="35"/>
      <c r="H174" s="35"/>
      <c r="I174" s="114"/>
      <c r="J174" s="35"/>
      <c r="K174" s="35"/>
      <c r="L174" s="38"/>
      <c r="M174" s="217"/>
      <c r="N174" s="218"/>
      <c r="O174" s="70"/>
      <c r="P174" s="70"/>
      <c r="Q174" s="70"/>
      <c r="R174" s="70"/>
      <c r="S174" s="70"/>
      <c r="T174" s="71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T174" s="16" t="s">
        <v>144</v>
      </c>
      <c r="AU174" s="16" t="s">
        <v>87</v>
      </c>
    </row>
    <row r="175" spans="1:65" s="13" customFormat="1">
      <c r="B175" s="220"/>
      <c r="C175" s="221"/>
      <c r="D175" s="215" t="s">
        <v>166</v>
      </c>
      <c r="E175" s="222" t="s">
        <v>1</v>
      </c>
      <c r="F175" s="223" t="s">
        <v>767</v>
      </c>
      <c r="G175" s="221"/>
      <c r="H175" s="224">
        <v>1896</v>
      </c>
      <c r="I175" s="225"/>
      <c r="J175" s="221"/>
      <c r="K175" s="221"/>
      <c r="L175" s="226"/>
      <c r="M175" s="227"/>
      <c r="N175" s="228"/>
      <c r="O175" s="228"/>
      <c r="P175" s="228"/>
      <c r="Q175" s="228"/>
      <c r="R175" s="228"/>
      <c r="S175" s="228"/>
      <c r="T175" s="229"/>
      <c r="AT175" s="230" t="s">
        <v>166</v>
      </c>
      <c r="AU175" s="230" t="s">
        <v>87</v>
      </c>
      <c r="AV175" s="13" t="s">
        <v>87</v>
      </c>
      <c r="AW175" s="13" t="s">
        <v>34</v>
      </c>
      <c r="AX175" s="13" t="s">
        <v>85</v>
      </c>
      <c r="AY175" s="230" t="s">
        <v>134</v>
      </c>
    </row>
    <row r="176" spans="1:65" s="2" customFormat="1" ht="21.75" customHeight="1">
      <c r="A176" s="33"/>
      <c r="B176" s="34"/>
      <c r="C176" s="231" t="s">
        <v>232</v>
      </c>
      <c r="D176" s="231" t="s">
        <v>330</v>
      </c>
      <c r="E176" s="232" t="s">
        <v>367</v>
      </c>
      <c r="F176" s="233" t="s">
        <v>368</v>
      </c>
      <c r="G176" s="234" t="s">
        <v>140</v>
      </c>
      <c r="H176" s="235">
        <v>306</v>
      </c>
      <c r="I176" s="236"/>
      <c r="J176" s="237">
        <f>ROUND(I176*H176,2)</f>
        <v>0</v>
      </c>
      <c r="K176" s="233" t="s">
        <v>141</v>
      </c>
      <c r="L176" s="238"/>
      <c r="M176" s="239" t="s">
        <v>1</v>
      </c>
      <c r="N176" s="240" t="s">
        <v>42</v>
      </c>
      <c r="O176" s="70"/>
      <c r="P176" s="211">
        <f>O176*H176</f>
        <v>0</v>
      </c>
      <c r="Q176" s="211">
        <v>9.0000000000000006E-5</v>
      </c>
      <c r="R176" s="211">
        <f>Q176*H176</f>
        <v>2.7540000000000002E-2</v>
      </c>
      <c r="S176" s="211">
        <v>0</v>
      </c>
      <c r="T176" s="21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213" t="s">
        <v>178</v>
      </c>
      <c r="AT176" s="213" t="s">
        <v>330</v>
      </c>
      <c r="AU176" s="213" t="s">
        <v>87</v>
      </c>
      <c r="AY176" s="16" t="s">
        <v>134</v>
      </c>
      <c r="BE176" s="214">
        <f>IF(N176="základní",J176,0)</f>
        <v>0</v>
      </c>
      <c r="BF176" s="214">
        <f>IF(N176="snížená",J176,0)</f>
        <v>0</v>
      </c>
      <c r="BG176" s="214">
        <f>IF(N176="zákl. přenesená",J176,0)</f>
        <v>0</v>
      </c>
      <c r="BH176" s="214">
        <f>IF(N176="sníž. přenesená",J176,0)</f>
        <v>0</v>
      </c>
      <c r="BI176" s="214">
        <f>IF(N176="nulová",J176,0)</f>
        <v>0</v>
      </c>
      <c r="BJ176" s="16" t="s">
        <v>85</v>
      </c>
      <c r="BK176" s="214">
        <f>ROUND(I176*H176,2)</f>
        <v>0</v>
      </c>
      <c r="BL176" s="16" t="s">
        <v>152</v>
      </c>
      <c r="BM176" s="213" t="s">
        <v>768</v>
      </c>
    </row>
    <row r="177" spans="1:65" s="2" customFormat="1">
      <c r="A177" s="33"/>
      <c r="B177" s="34"/>
      <c r="C177" s="35"/>
      <c r="D177" s="215" t="s">
        <v>144</v>
      </c>
      <c r="E177" s="35"/>
      <c r="F177" s="216" t="s">
        <v>368</v>
      </c>
      <c r="G177" s="35"/>
      <c r="H177" s="35"/>
      <c r="I177" s="114"/>
      <c r="J177" s="35"/>
      <c r="K177" s="35"/>
      <c r="L177" s="38"/>
      <c r="M177" s="217"/>
      <c r="N177" s="218"/>
      <c r="O177" s="70"/>
      <c r="P177" s="70"/>
      <c r="Q177" s="70"/>
      <c r="R177" s="70"/>
      <c r="S177" s="70"/>
      <c r="T177" s="71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T177" s="16" t="s">
        <v>144</v>
      </c>
      <c r="AU177" s="16" t="s">
        <v>87</v>
      </c>
    </row>
    <row r="178" spans="1:65" s="13" customFormat="1">
      <c r="B178" s="220"/>
      <c r="C178" s="221"/>
      <c r="D178" s="215" t="s">
        <v>166</v>
      </c>
      <c r="E178" s="222" t="s">
        <v>1</v>
      </c>
      <c r="F178" s="223" t="s">
        <v>769</v>
      </c>
      <c r="G178" s="221"/>
      <c r="H178" s="224">
        <v>306</v>
      </c>
      <c r="I178" s="225"/>
      <c r="J178" s="221"/>
      <c r="K178" s="221"/>
      <c r="L178" s="226"/>
      <c r="M178" s="227"/>
      <c r="N178" s="228"/>
      <c r="O178" s="228"/>
      <c r="P178" s="228"/>
      <c r="Q178" s="228"/>
      <c r="R178" s="228"/>
      <c r="S178" s="228"/>
      <c r="T178" s="229"/>
      <c r="AT178" s="230" t="s">
        <v>166</v>
      </c>
      <c r="AU178" s="230" t="s">
        <v>87</v>
      </c>
      <c r="AV178" s="13" t="s">
        <v>87</v>
      </c>
      <c r="AW178" s="13" t="s">
        <v>34</v>
      </c>
      <c r="AX178" s="13" t="s">
        <v>85</v>
      </c>
      <c r="AY178" s="230" t="s">
        <v>134</v>
      </c>
    </row>
    <row r="179" spans="1:65" s="2" customFormat="1" ht="21.75" customHeight="1">
      <c r="A179" s="33"/>
      <c r="B179" s="34"/>
      <c r="C179" s="231" t="s">
        <v>238</v>
      </c>
      <c r="D179" s="231" t="s">
        <v>330</v>
      </c>
      <c r="E179" s="232" t="s">
        <v>597</v>
      </c>
      <c r="F179" s="233" t="s">
        <v>598</v>
      </c>
      <c r="G179" s="234" t="s">
        <v>187</v>
      </c>
      <c r="H179" s="235">
        <v>21.45</v>
      </c>
      <c r="I179" s="236"/>
      <c r="J179" s="237">
        <f>ROUND(I179*H179,2)</f>
        <v>0</v>
      </c>
      <c r="K179" s="233" t="s">
        <v>141</v>
      </c>
      <c r="L179" s="238"/>
      <c r="M179" s="239" t="s">
        <v>1</v>
      </c>
      <c r="N179" s="240" t="s">
        <v>42</v>
      </c>
      <c r="O179" s="70"/>
      <c r="P179" s="211">
        <f>O179*H179</f>
        <v>0</v>
      </c>
      <c r="Q179" s="211">
        <v>1E-3</v>
      </c>
      <c r="R179" s="211">
        <f>Q179*H179</f>
        <v>2.145E-2</v>
      </c>
      <c r="S179" s="211">
        <v>0</v>
      </c>
      <c r="T179" s="21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213" t="s">
        <v>178</v>
      </c>
      <c r="AT179" s="213" t="s">
        <v>330</v>
      </c>
      <c r="AU179" s="213" t="s">
        <v>87</v>
      </c>
      <c r="AY179" s="16" t="s">
        <v>134</v>
      </c>
      <c r="BE179" s="214">
        <f>IF(N179="základní",J179,0)</f>
        <v>0</v>
      </c>
      <c r="BF179" s="214">
        <f>IF(N179="snížená",J179,0)</f>
        <v>0</v>
      </c>
      <c r="BG179" s="214">
        <f>IF(N179="zákl. přenesená",J179,0)</f>
        <v>0</v>
      </c>
      <c r="BH179" s="214">
        <f>IF(N179="sníž. přenesená",J179,0)</f>
        <v>0</v>
      </c>
      <c r="BI179" s="214">
        <f>IF(N179="nulová",J179,0)</f>
        <v>0</v>
      </c>
      <c r="BJ179" s="16" t="s">
        <v>85</v>
      </c>
      <c r="BK179" s="214">
        <f>ROUND(I179*H179,2)</f>
        <v>0</v>
      </c>
      <c r="BL179" s="16" t="s">
        <v>152</v>
      </c>
      <c r="BM179" s="213" t="s">
        <v>770</v>
      </c>
    </row>
    <row r="180" spans="1:65" s="2" customFormat="1">
      <c r="A180" s="33"/>
      <c r="B180" s="34"/>
      <c r="C180" s="35"/>
      <c r="D180" s="215" t="s">
        <v>144</v>
      </c>
      <c r="E180" s="35"/>
      <c r="F180" s="216" t="s">
        <v>598</v>
      </c>
      <c r="G180" s="35"/>
      <c r="H180" s="35"/>
      <c r="I180" s="114"/>
      <c r="J180" s="35"/>
      <c r="K180" s="35"/>
      <c r="L180" s="38"/>
      <c r="M180" s="217"/>
      <c r="N180" s="218"/>
      <c r="O180" s="70"/>
      <c r="P180" s="70"/>
      <c r="Q180" s="70"/>
      <c r="R180" s="70"/>
      <c r="S180" s="70"/>
      <c r="T180" s="71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T180" s="16" t="s">
        <v>144</v>
      </c>
      <c r="AU180" s="16" t="s">
        <v>87</v>
      </c>
    </row>
    <row r="181" spans="1:65" s="13" customFormat="1">
      <c r="B181" s="220"/>
      <c r="C181" s="221"/>
      <c r="D181" s="215" t="s">
        <v>166</v>
      </c>
      <c r="E181" s="222" t="s">
        <v>1</v>
      </c>
      <c r="F181" s="223" t="s">
        <v>771</v>
      </c>
      <c r="G181" s="221"/>
      <c r="H181" s="224">
        <v>21.45</v>
      </c>
      <c r="I181" s="225"/>
      <c r="J181" s="221"/>
      <c r="K181" s="221"/>
      <c r="L181" s="226"/>
      <c r="M181" s="227"/>
      <c r="N181" s="228"/>
      <c r="O181" s="228"/>
      <c r="P181" s="228"/>
      <c r="Q181" s="228"/>
      <c r="R181" s="228"/>
      <c r="S181" s="228"/>
      <c r="T181" s="229"/>
      <c r="AT181" s="230" t="s">
        <v>166</v>
      </c>
      <c r="AU181" s="230" t="s">
        <v>87</v>
      </c>
      <c r="AV181" s="13" t="s">
        <v>87</v>
      </c>
      <c r="AW181" s="13" t="s">
        <v>34</v>
      </c>
      <c r="AX181" s="13" t="s">
        <v>85</v>
      </c>
      <c r="AY181" s="230" t="s">
        <v>134</v>
      </c>
    </row>
    <row r="182" spans="1:65" s="2" customFormat="1" ht="21.75" customHeight="1">
      <c r="A182" s="33"/>
      <c r="B182" s="34"/>
      <c r="C182" s="231" t="s">
        <v>244</v>
      </c>
      <c r="D182" s="231" t="s">
        <v>330</v>
      </c>
      <c r="E182" s="232" t="s">
        <v>345</v>
      </c>
      <c r="F182" s="233" t="s">
        <v>346</v>
      </c>
      <c r="G182" s="234" t="s">
        <v>140</v>
      </c>
      <c r="H182" s="235">
        <v>30</v>
      </c>
      <c r="I182" s="236"/>
      <c r="J182" s="237">
        <f>ROUND(I182*H182,2)</f>
        <v>0</v>
      </c>
      <c r="K182" s="233" t="s">
        <v>141</v>
      </c>
      <c r="L182" s="238"/>
      <c r="M182" s="239" t="s">
        <v>1</v>
      </c>
      <c r="N182" s="240" t="s">
        <v>42</v>
      </c>
      <c r="O182" s="70"/>
      <c r="P182" s="211">
        <f>O182*H182</f>
        <v>0</v>
      </c>
      <c r="Q182" s="211">
        <v>1.23E-3</v>
      </c>
      <c r="R182" s="211">
        <f>Q182*H182</f>
        <v>3.6900000000000002E-2</v>
      </c>
      <c r="S182" s="211">
        <v>0</v>
      </c>
      <c r="T182" s="212">
        <f>S182*H182</f>
        <v>0</v>
      </c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R182" s="213" t="s">
        <v>178</v>
      </c>
      <c r="AT182" s="213" t="s">
        <v>330</v>
      </c>
      <c r="AU182" s="213" t="s">
        <v>87</v>
      </c>
      <c r="AY182" s="16" t="s">
        <v>134</v>
      </c>
      <c r="BE182" s="214">
        <f>IF(N182="základní",J182,0)</f>
        <v>0</v>
      </c>
      <c r="BF182" s="214">
        <f>IF(N182="snížená",J182,0)</f>
        <v>0</v>
      </c>
      <c r="BG182" s="214">
        <f>IF(N182="zákl. přenesená",J182,0)</f>
        <v>0</v>
      </c>
      <c r="BH182" s="214">
        <f>IF(N182="sníž. přenesená",J182,0)</f>
        <v>0</v>
      </c>
      <c r="BI182" s="214">
        <f>IF(N182="nulová",J182,0)</f>
        <v>0</v>
      </c>
      <c r="BJ182" s="16" t="s">
        <v>85</v>
      </c>
      <c r="BK182" s="214">
        <f>ROUND(I182*H182,2)</f>
        <v>0</v>
      </c>
      <c r="BL182" s="16" t="s">
        <v>152</v>
      </c>
      <c r="BM182" s="213" t="s">
        <v>772</v>
      </c>
    </row>
    <row r="183" spans="1:65" s="2" customFormat="1">
      <c r="A183" s="33"/>
      <c r="B183" s="34"/>
      <c r="C183" s="35"/>
      <c r="D183" s="215" t="s">
        <v>144</v>
      </c>
      <c r="E183" s="35"/>
      <c r="F183" s="216" t="s">
        <v>346</v>
      </c>
      <c r="G183" s="35"/>
      <c r="H183" s="35"/>
      <c r="I183" s="114"/>
      <c r="J183" s="35"/>
      <c r="K183" s="35"/>
      <c r="L183" s="38"/>
      <c r="M183" s="217"/>
      <c r="N183" s="218"/>
      <c r="O183" s="70"/>
      <c r="P183" s="70"/>
      <c r="Q183" s="70"/>
      <c r="R183" s="70"/>
      <c r="S183" s="70"/>
      <c r="T183" s="71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T183" s="16" t="s">
        <v>144</v>
      </c>
      <c r="AU183" s="16" t="s">
        <v>87</v>
      </c>
    </row>
    <row r="184" spans="1:65" s="13" customFormat="1">
      <c r="B184" s="220"/>
      <c r="C184" s="221"/>
      <c r="D184" s="215" t="s">
        <v>166</v>
      </c>
      <c r="E184" s="222" t="s">
        <v>1</v>
      </c>
      <c r="F184" s="223" t="s">
        <v>569</v>
      </c>
      <c r="G184" s="221"/>
      <c r="H184" s="224">
        <v>30</v>
      </c>
      <c r="I184" s="225"/>
      <c r="J184" s="221"/>
      <c r="K184" s="221"/>
      <c r="L184" s="226"/>
      <c r="M184" s="227"/>
      <c r="N184" s="228"/>
      <c r="O184" s="228"/>
      <c r="P184" s="228"/>
      <c r="Q184" s="228"/>
      <c r="R184" s="228"/>
      <c r="S184" s="228"/>
      <c r="T184" s="229"/>
      <c r="AT184" s="230" t="s">
        <v>166</v>
      </c>
      <c r="AU184" s="230" t="s">
        <v>87</v>
      </c>
      <c r="AV184" s="13" t="s">
        <v>87</v>
      </c>
      <c r="AW184" s="13" t="s">
        <v>34</v>
      </c>
      <c r="AX184" s="13" t="s">
        <v>85</v>
      </c>
      <c r="AY184" s="230" t="s">
        <v>134</v>
      </c>
    </row>
    <row r="185" spans="1:65" s="2" customFormat="1" ht="21.75" customHeight="1">
      <c r="A185" s="33"/>
      <c r="B185" s="34"/>
      <c r="C185" s="231" t="s">
        <v>250</v>
      </c>
      <c r="D185" s="231" t="s">
        <v>330</v>
      </c>
      <c r="E185" s="232" t="s">
        <v>336</v>
      </c>
      <c r="F185" s="233" t="s">
        <v>337</v>
      </c>
      <c r="G185" s="234" t="s">
        <v>217</v>
      </c>
      <c r="H185" s="235">
        <v>9.6</v>
      </c>
      <c r="I185" s="236"/>
      <c r="J185" s="237">
        <f>ROUND(I185*H185,2)</f>
        <v>0</v>
      </c>
      <c r="K185" s="233" t="s">
        <v>141</v>
      </c>
      <c r="L185" s="238"/>
      <c r="M185" s="239" t="s">
        <v>1</v>
      </c>
      <c r="N185" s="240" t="s">
        <v>42</v>
      </c>
      <c r="O185" s="70"/>
      <c r="P185" s="211">
        <f>O185*H185</f>
        <v>0</v>
      </c>
      <c r="Q185" s="211">
        <v>1</v>
      </c>
      <c r="R185" s="211">
        <f>Q185*H185</f>
        <v>9.6</v>
      </c>
      <c r="S185" s="211">
        <v>0</v>
      </c>
      <c r="T185" s="212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213" t="s">
        <v>178</v>
      </c>
      <c r="AT185" s="213" t="s">
        <v>330</v>
      </c>
      <c r="AU185" s="213" t="s">
        <v>87</v>
      </c>
      <c r="AY185" s="16" t="s">
        <v>134</v>
      </c>
      <c r="BE185" s="214">
        <f>IF(N185="základní",J185,0)</f>
        <v>0</v>
      </c>
      <c r="BF185" s="214">
        <f>IF(N185="snížená",J185,0)</f>
        <v>0</v>
      </c>
      <c r="BG185" s="214">
        <f>IF(N185="zákl. přenesená",J185,0)</f>
        <v>0</v>
      </c>
      <c r="BH185" s="214">
        <f>IF(N185="sníž. přenesená",J185,0)</f>
        <v>0</v>
      </c>
      <c r="BI185" s="214">
        <f>IF(N185="nulová",J185,0)</f>
        <v>0</v>
      </c>
      <c r="BJ185" s="16" t="s">
        <v>85</v>
      </c>
      <c r="BK185" s="214">
        <f>ROUND(I185*H185,2)</f>
        <v>0</v>
      </c>
      <c r="BL185" s="16" t="s">
        <v>152</v>
      </c>
      <c r="BM185" s="213" t="s">
        <v>773</v>
      </c>
    </row>
    <row r="186" spans="1:65" s="2" customFormat="1">
      <c r="A186" s="33"/>
      <c r="B186" s="34"/>
      <c r="C186" s="35"/>
      <c r="D186" s="215" t="s">
        <v>144</v>
      </c>
      <c r="E186" s="35"/>
      <c r="F186" s="216" t="s">
        <v>337</v>
      </c>
      <c r="G186" s="35"/>
      <c r="H186" s="35"/>
      <c r="I186" s="114"/>
      <c r="J186" s="35"/>
      <c r="K186" s="35"/>
      <c r="L186" s="38"/>
      <c r="M186" s="217"/>
      <c r="N186" s="218"/>
      <c r="O186" s="70"/>
      <c r="P186" s="70"/>
      <c r="Q186" s="70"/>
      <c r="R186" s="70"/>
      <c r="S186" s="70"/>
      <c r="T186" s="71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T186" s="16" t="s">
        <v>144</v>
      </c>
      <c r="AU186" s="16" t="s">
        <v>87</v>
      </c>
    </row>
    <row r="187" spans="1:65" s="13" customFormat="1">
      <c r="B187" s="220"/>
      <c r="C187" s="221"/>
      <c r="D187" s="215" t="s">
        <v>166</v>
      </c>
      <c r="E187" s="222" t="s">
        <v>1</v>
      </c>
      <c r="F187" s="223" t="s">
        <v>610</v>
      </c>
      <c r="G187" s="221"/>
      <c r="H187" s="224">
        <v>9.6</v>
      </c>
      <c r="I187" s="225"/>
      <c r="J187" s="221"/>
      <c r="K187" s="221"/>
      <c r="L187" s="226"/>
      <c r="M187" s="227"/>
      <c r="N187" s="228"/>
      <c r="O187" s="228"/>
      <c r="P187" s="228"/>
      <c r="Q187" s="228"/>
      <c r="R187" s="228"/>
      <c r="S187" s="228"/>
      <c r="T187" s="229"/>
      <c r="AT187" s="230" t="s">
        <v>166</v>
      </c>
      <c r="AU187" s="230" t="s">
        <v>87</v>
      </c>
      <c r="AV187" s="13" t="s">
        <v>87</v>
      </c>
      <c r="AW187" s="13" t="s">
        <v>34</v>
      </c>
      <c r="AX187" s="13" t="s">
        <v>85</v>
      </c>
      <c r="AY187" s="230" t="s">
        <v>134</v>
      </c>
    </row>
    <row r="188" spans="1:65" s="2" customFormat="1" ht="21.75" customHeight="1">
      <c r="A188" s="33"/>
      <c r="B188" s="34"/>
      <c r="C188" s="231" t="s">
        <v>7</v>
      </c>
      <c r="D188" s="231" t="s">
        <v>330</v>
      </c>
      <c r="E188" s="232" t="s">
        <v>331</v>
      </c>
      <c r="F188" s="233" t="s">
        <v>332</v>
      </c>
      <c r="G188" s="234" t="s">
        <v>217</v>
      </c>
      <c r="H188" s="235">
        <v>10.199999999999999</v>
      </c>
      <c r="I188" s="236"/>
      <c r="J188" s="237">
        <f>ROUND(I188*H188,2)</f>
        <v>0</v>
      </c>
      <c r="K188" s="233" t="s">
        <v>141</v>
      </c>
      <c r="L188" s="238"/>
      <c r="M188" s="239" t="s">
        <v>1</v>
      </c>
      <c r="N188" s="240" t="s">
        <v>42</v>
      </c>
      <c r="O188" s="70"/>
      <c r="P188" s="211">
        <f>O188*H188</f>
        <v>0</v>
      </c>
      <c r="Q188" s="211">
        <v>1</v>
      </c>
      <c r="R188" s="211">
        <f>Q188*H188</f>
        <v>10.199999999999999</v>
      </c>
      <c r="S188" s="211">
        <v>0</v>
      </c>
      <c r="T188" s="212">
        <f>S188*H188</f>
        <v>0</v>
      </c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R188" s="213" t="s">
        <v>178</v>
      </c>
      <c r="AT188" s="213" t="s">
        <v>330</v>
      </c>
      <c r="AU188" s="213" t="s">
        <v>87</v>
      </c>
      <c r="AY188" s="16" t="s">
        <v>134</v>
      </c>
      <c r="BE188" s="214">
        <f>IF(N188="základní",J188,0)</f>
        <v>0</v>
      </c>
      <c r="BF188" s="214">
        <f>IF(N188="snížená",J188,0)</f>
        <v>0</v>
      </c>
      <c r="BG188" s="214">
        <f>IF(N188="zákl. přenesená",J188,0)</f>
        <v>0</v>
      </c>
      <c r="BH188" s="214">
        <f>IF(N188="sníž. přenesená",J188,0)</f>
        <v>0</v>
      </c>
      <c r="BI188" s="214">
        <f>IF(N188="nulová",J188,0)</f>
        <v>0</v>
      </c>
      <c r="BJ188" s="16" t="s">
        <v>85</v>
      </c>
      <c r="BK188" s="214">
        <f>ROUND(I188*H188,2)</f>
        <v>0</v>
      </c>
      <c r="BL188" s="16" t="s">
        <v>152</v>
      </c>
      <c r="BM188" s="213" t="s">
        <v>774</v>
      </c>
    </row>
    <row r="189" spans="1:65" s="2" customFormat="1">
      <c r="A189" s="33"/>
      <c r="B189" s="34"/>
      <c r="C189" s="35"/>
      <c r="D189" s="215" t="s">
        <v>144</v>
      </c>
      <c r="E189" s="35"/>
      <c r="F189" s="216" t="s">
        <v>332</v>
      </c>
      <c r="G189" s="35"/>
      <c r="H189" s="35"/>
      <c r="I189" s="114"/>
      <c r="J189" s="35"/>
      <c r="K189" s="35"/>
      <c r="L189" s="38"/>
      <c r="M189" s="217"/>
      <c r="N189" s="218"/>
      <c r="O189" s="70"/>
      <c r="P189" s="70"/>
      <c r="Q189" s="70"/>
      <c r="R189" s="70"/>
      <c r="S189" s="70"/>
      <c r="T189" s="71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T189" s="16" t="s">
        <v>144</v>
      </c>
      <c r="AU189" s="16" t="s">
        <v>87</v>
      </c>
    </row>
    <row r="190" spans="1:65" s="13" customFormat="1">
      <c r="B190" s="220"/>
      <c r="C190" s="221"/>
      <c r="D190" s="215" t="s">
        <v>166</v>
      </c>
      <c r="E190" s="222" t="s">
        <v>1</v>
      </c>
      <c r="F190" s="223" t="s">
        <v>612</v>
      </c>
      <c r="G190" s="221"/>
      <c r="H190" s="224">
        <v>10.199999999999999</v>
      </c>
      <c r="I190" s="225"/>
      <c r="J190" s="221"/>
      <c r="K190" s="221"/>
      <c r="L190" s="226"/>
      <c r="M190" s="227"/>
      <c r="N190" s="228"/>
      <c r="O190" s="228"/>
      <c r="P190" s="228"/>
      <c r="Q190" s="228"/>
      <c r="R190" s="228"/>
      <c r="S190" s="228"/>
      <c r="T190" s="229"/>
      <c r="AT190" s="230" t="s">
        <v>166</v>
      </c>
      <c r="AU190" s="230" t="s">
        <v>87</v>
      </c>
      <c r="AV190" s="13" t="s">
        <v>87</v>
      </c>
      <c r="AW190" s="13" t="s">
        <v>34</v>
      </c>
      <c r="AX190" s="13" t="s">
        <v>85</v>
      </c>
      <c r="AY190" s="230" t="s">
        <v>134</v>
      </c>
    </row>
    <row r="191" spans="1:65" s="12" customFormat="1" ht="25.9" customHeight="1">
      <c r="B191" s="186"/>
      <c r="C191" s="187"/>
      <c r="D191" s="188" t="s">
        <v>76</v>
      </c>
      <c r="E191" s="189" t="s">
        <v>464</v>
      </c>
      <c r="F191" s="189" t="s">
        <v>465</v>
      </c>
      <c r="G191" s="187"/>
      <c r="H191" s="187"/>
      <c r="I191" s="190"/>
      <c r="J191" s="191">
        <f>BK191</f>
        <v>0</v>
      </c>
      <c r="K191" s="187"/>
      <c r="L191" s="192"/>
      <c r="M191" s="193"/>
      <c r="N191" s="194"/>
      <c r="O191" s="194"/>
      <c r="P191" s="195">
        <f>SUM(P192:P213)</f>
        <v>0</v>
      </c>
      <c r="Q191" s="194"/>
      <c r="R191" s="195">
        <f>SUM(R192:R213)</f>
        <v>0</v>
      </c>
      <c r="S191" s="194"/>
      <c r="T191" s="196">
        <f>SUM(T192:T213)</f>
        <v>0</v>
      </c>
      <c r="AR191" s="197" t="s">
        <v>152</v>
      </c>
      <c r="AT191" s="198" t="s">
        <v>76</v>
      </c>
      <c r="AU191" s="198" t="s">
        <v>77</v>
      </c>
      <c r="AY191" s="197" t="s">
        <v>134</v>
      </c>
      <c r="BK191" s="199">
        <f>SUM(BK192:BK213)</f>
        <v>0</v>
      </c>
    </row>
    <row r="192" spans="1:65" s="2" customFormat="1" ht="21.75" customHeight="1">
      <c r="A192" s="33"/>
      <c r="B192" s="34"/>
      <c r="C192" s="202" t="s">
        <v>262</v>
      </c>
      <c r="D192" s="202" t="s">
        <v>137</v>
      </c>
      <c r="E192" s="203" t="s">
        <v>613</v>
      </c>
      <c r="F192" s="204" t="s">
        <v>614</v>
      </c>
      <c r="G192" s="205" t="s">
        <v>217</v>
      </c>
      <c r="H192" s="206">
        <v>17.466999999999999</v>
      </c>
      <c r="I192" s="207"/>
      <c r="J192" s="208">
        <f>ROUND(I192*H192,2)</f>
        <v>0</v>
      </c>
      <c r="K192" s="204" t="s">
        <v>141</v>
      </c>
      <c r="L192" s="38"/>
      <c r="M192" s="209" t="s">
        <v>1</v>
      </c>
      <c r="N192" s="210" t="s">
        <v>42</v>
      </c>
      <c r="O192" s="70"/>
      <c r="P192" s="211">
        <f>O192*H192</f>
        <v>0</v>
      </c>
      <c r="Q192" s="211">
        <v>0</v>
      </c>
      <c r="R192" s="211">
        <f>Q192*H192</f>
        <v>0</v>
      </c>
      <c r="S192" s="211">
        <v>0</v>
      </c>
      <c r="T192" s="212">
        <f>S192*H192</f>
        <v>0</v>
      </c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R192" s="213" t="s">
        <v>142</v>
      </c>
      <c r="AT192" s="213" t="s">
        <v>137</v>
      </c>
      <c r="AU192" s="213" t="s">
        <v>85</v>
      </c>
      <c r="AY192" s="16" t="s">
        <v>134</v>
      </c>
      <c r="BE192" s="214">
        <f>IF(N192="základní",J192,0)</f>
        <v>0</v>
      </c>
      <c r="BF192" s="214">
        <f>IF(N192="snížená",J192,0)</f>
        <v>0</v>
      </c>
      <c r="BG192" s="214">
        <f>IF(N192="zákl. přenesená",J192,0)</f>
        <v>0</v>
      </c>
      <c r="BH192" s="214">
        <f>IF(N192="sníž. přenesená",J192,0)</f>
        <v>0</v>
      </c>
      <c r="BI192" s="214">
        <f>IF(N192="nulová",J192,0)</f>
        <v>0</v>
      </c>
      <c r="BJ192" s="16" t="s">
        <v>85</v>
      </c>
      <c r="BK192" s="214">
        <f>ROUND(I192*H192,2)</f>
        <v>0</v>
      </c>
      <c r="BL192" s="16" t="s">
        <v>142</v>
      </c>
      <c r="BM192" s="213" t="s">
        <v>775</v>
      </c>
    </row>
    <row r="193" spans="1:65" s="2" customFormat="1" ht="68.25">
      <c r="A193" s="33"/>
      <c r="B193" s="34"/>
      <c r="C193" s="35"/>
      <c r="D193" s="215" t="s">
        <v>144</v>
      </c>
      <c r="E193" s="35"/>
      <c r="F193" s="216" t="s">
        <v>616</v>
      </c>
      <c r="G193" s="35"/>
      <c r="H193" s="35"/>
      <c r="I193" s="114"/>
      <c r="J193" s="35"/>
      <c r="K193" s="35"/>
      <c r="L193" s="38"/>
      <c r="M193" s="217"/>
      <c r="N193" s="218"/>
      <c r="O193" s="70"/>
      <c r="P193" s="70"/>
      <c r="Q193" s="70"/>
      <c r="R193" s="70"/>
      <c r="S193" s="70"/>
      <c r="T193" s="71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T193" s="16" t="s">
        <v>144</v>
      </c>
      <c r="AU193" s="16" t="s">
        <v>85</v>
      </c>
    </row>
    <row r="194" spans="1:65" s="13" customFormat="1">
      <c r="B194" s="220"/>
      <c r="C194" s="221"/>
      <c r="D194" s="215" t="s">
        <v>166</v>
      </c>
      <c r="E194" s="222" t="s">
        <v>1</v>
      </c>
      <c r="F194" s="223" t="s">
        <v>776</v>
      </c>
      <c r="G194" s="221"/>
      <c r="H194" s="224">
        <v>17.466999999999999</v>
      </c>
      <c r="I194" s="225"/>
      <c r="J194" s="221"/>
      <c r="K194" s="221"/>
      <c r="L194" s="226"/>
      <c r="M194" s="227"/>
      <c r="N194" s="228"/>
      <c r="O194" s="228"/>
      <c r="P194" s="228"/>
      <c r="Q194" s="228"/>
      <c r="R194" s="228"/>
      <c r="S194" s="228"/>
      <c r="T194" s="229"/>
      <c r="AT194" s="230" t="s">
        <v>166</v>
      </c>
      <c r="AU194" s="230" t="s">
        <v>85</v>
      </c>
      <c r="AV194" s="13" t="s">
        <v>87</v>
      </c>
      <c r="AW194" s="13" t="s">
        <v>34</v>
      </c>
      <c r="AX194" s="13" t="s">
        <v>85</v>
      </c>
      <c r="AY194" s="230" t="s">
        <v>134</v>
      </c>
    </row>
    <row r="195" spans="1:65" s="2" customFormat="1" ht="21.75" customHeight="1">
      <c r="A195" s="33"/>
      <c r="B195" s="34"/>
      <c r="C195" s="202" t="s">
        <v>268</v>
      </c>
      <c r="D195" s="202" t="s">
        <v>137</v>
      </c>
      <c r="E195" s="203" t="s">
        <v>478</v>
      </c>
      <c r="F195" s="204" t="s">
        <v>479</v>
      </c>
      <c r="G195" s="205" t="s">
        <v>217</v>
      </c>
      <c r="H195" s="206">
        <v>4.8000000000000001E-2</v>
      </c>
      <c r="I195" s="207"/>
      <c r="J195" s="208">
        <f>ROUND(I195*H195,2)</f>
        <v>0</v>
      </c>
      <c r="K195" s="204" t="s">
        <v>141</v>
      </c>
      <c r="L195" s="38"/>
      <c r="M195" s="209" t="s">
        <v>1</v>
      </c>
      <c r="N195" s="210" t="s">
        <v>42</v>
      </c>
      <c r="O195" s="70"/>
      <c r="P195" s="211">
        <f>O195*H195</f>
        <v>0</v>
      </c>
      <c r="Q195" s="211">
        <v>0</v>
      </c>
      <c r="R195" s="211">
        <f>Q195*H195</f>
        <v>0</v>
      </c>
      <c r="S195" s="211">
        <v>0</v>
      </c>
      <c r="T195" s="212">
        <f>S195*H195</f>
        <v>0</v>
      </c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R195" s="213" t="s">
        <v>142</v>
      </c>
      <c r="AT195" s="213" t="s">
        <v>137</v>
      </c>
      <c r="AU195" s="213" t="s">
        <v>85</v>
      </c>
      <c r="AY195" s="16" t="s">
        <v>134</v>
      </c>
      <c r="BE195" s="214">
        <f>IF(N195="základní",J195,0)</f>
        <v>0</v>
      </c>
      <c r="BF195" s="214">
        <f>IF(N195="snížená",J195,0)</f>
        <v>0</v>
      </c>
      <c r="BG195" s="214">
        <f>IF(N195="zákl. přenesená",J195,0)</f>
        <v>0</v>
      </c>
      <c r="BH195" s="214">
        <f>IF(N195="sníž. přenesená",J195,0)</f>
        <v>0</v>
      </c>
      <c r="BI195" s="214">
        <f>IF(N195="nulová",J195,0)</f>
        <v>0</v>
      </c>
      <c r="BJ195" s="16" t="s">
        <v>85</v>
      </c>
      <c r="BK195" s="214">
        <f>ROUND(I195*H195,2)</f>
        <v>0</v>
      </c>
      <c r="BL195" s="16" t="s">
        <v>142</v>
      </c>
      <c r="BM195" s="213" t="s">
        <v>777</v>
      </c>
    </row>
    <row r="196" spans="1:65" s="2" customFormat="1" ht="29.25">
      <c r="A196" s="33"/>
      <c r="B196" s="34"/>
      <c r="C196" s="35"/>
      <c r="D196" s="215" t="s">
        <v>144</v>
      </c>
      <c r="E196" s="35"/>
      <c r="F196" s="216" t="s">
        <v>481</v>
      </c>
      <c r="G196" s="35"/>
      <c r="H196" s="35"/>
      <c r="I196" s="114"/>
      <c r="J196" s="35"/>
      <c r="K196" s="35"/>
      <c r="L196" s="38"/>
      <c r="M196" s="217"/>
      <c r="N196" s="218"/>
      <c r="O196" s="70"/>
      <c r="P196" s="70"/>
      <c r="Q196" s="70"/>
      <c r="R196" s="70"/>
      <c r="S196" s="70"/>
      <c r="T196" s="71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T196" s="16" t="s">
        <v>144</v>
      </c>
      <c r="AU196" s="16" t="s">
        <v>85</v>
      </c>
    </row>
    <row r="197" spans="1:65" s="2" customFormat="1" ht="33" customHeight="1">
      <c r="A197" s="33"/>
      <c r="B197" s="34"/>
      <c r="C197" s="202" t="s">
        <v>275</v>
      </c>
      <c r="D197" s="202" t="s">
        <v>137</v>
      </c>
      <c r="E197" s="203" t="s">
        <v>484</v>
      </c>
      <c r="F197" s="204" t="s">
        <v>485</v>
      </c>
      <c r="G197" s="205" t="s">
        <v>140</v>
      </c>
      <c r="H197" s="206">
        <v>1</v>
      </c>
      <c r="I197" s="207"/>
      <c r="J197" s="208">
        <f>ROUND(I197*H197,2)</f>
        <v>0</v>
      </c>
      <c r="K197" s="204" t="s">
        <v>141</v>
      </c>
      <c r="L197" s="38"/>
      <c r="M197" s="209" t="s">
        <v>1</v>
      </c>
      <c r="N197" s="210" t="s">
        <v>42</v>
      </c>
      <c r="O197" s="70"/>
      <c r="P197" s="211">
        <f>O197*H197</f>
        <v>0</v>
      </c>
      <c r="Q197" s="211">
        <v>0</v>
      </c>
      <c r="R197" s="211">
        <f>Q197*H197</f>
        <v>0</v>
      </c>
      <c r="S197" s="211">
        <v>0</v>
      </c>
      <c r="T197" s="212">
        <f>S197*H197</f>
        <v>0</v>
      </c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R197" s="213" t="s">
        <v>142</v>
      </c>
      <c r="AT197" s="213" t="s">
        <v>137</v>
      </c>
      <c r="AU197" s="213" t="s">
        <v>85</v>
      </c>
      <c r="AY197" s="16" t="s">
        <v>134</v>
      </c>
      <c r="BE197" s="214">
        <f>IF(N197="základní",J197,0)</f>
        <v>0</v>
      </c>
      <c r="BF197" s="214">
        <f>IF(N197="snížená",J197,0)</f>
        <v>0</v>
      </c>
      <c r="BG197" s="214">
        <f>IF(N197="zákl. přenesená",J197,0)</f>
        <v>0</v>
      </c>
      <c r="BH197" s="214">
        <f>IF(N197="sníž. přenesená",J197,0)</f>
        <v>0</v>
      </c>
      <c r="BI197" s="214">
        <f>IF(N197="nulová",J197,0)</f>
        <v>0</v>
      </c>
      <c r="BJ197" s="16" t="s">
        <v>85</v>
      </c>
      <c r="BK197" s="214">
        <f>ROUND(I197*H197,2)</f>
        <v>0</v>
      </c>
      <c r="BL197" s="16" t="s">
        <v>142</v>
      </c>
      <c r="BM197" s="213" t="s">
        <v>778</v>
      </c>
    </row>
    <row r="198" spans="1:65" s="2" customFormat="1" ht="68.25">
      <c r="A198" s="33"/>
      <c r="B198" s="34"/>
      <c r="C198" s="35"/>
      <c r="D198" s="215" t="s">
        <v>144</v>
      </c>
      <c r="E198" s="35"/>
      <c r="F198" s="216" t="s">
        <v>487</v>
      </c>
      <c r="G198" s="35"/>
      <c r="H198" s="35"/>
      <c r="I198" s="114"/>
      <c r="J198" s="35"/>
      <c r="K198" s="35"/>
      <c r="L198" s="38"/>
      <c r="M198" s="217"/>
      <c r="N198" s="218"/>
      <c r="O198" s="70"/>
      <c r="P198" s="70"/>
      <c r="Q198" s="70"/>
      <c r="R198" s="70"/>
      <c r="S198" s="70"/>
      <c r="T198" s="71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T198" s="16" t="s">
        <v>144</v>
      </c>
      <c r="AU198" s="16" t="s">
        <v>85</v>
      </c>
    </row>
    <row r="199" spans="1:65" s="2" customFormat="1" ht="19.5">
      <c r="A199" s="33"/>
      <c r="B199" s="34"/>
      <c r="C199" s="35"/>
      <c r="D199" s="215" t="s">
        <v>155</v>
      </c>
      <c r="E199" s="35"/>
      <c r="F199" s="219" t="s">
        <v>488</v>
      </c>
      <c r="G199" s="35"/>
      <c r="H199" s="35"/>
      <c r="I199" s="114"/>
      <c r="J199" s="35"/>
      <c r="K199" s="35"/>
      <c r="L199" s="38"/>
      <c r="M199" s="217"/>
      <c r="N199" s="218"/>
      <c r="O199" s="70"/>
      <c r="P199" s="70"/>
      <c r="Q199" s="70"/>
      <c r="R199" s="70"/>
      <c r="S199" s="70"/>
      <c r="T199" s="71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T199" s="16" t="s">
        <v>155</v>
      </c>
      <c r="AU199" s="16" t="s">
        <v>85</v>
      </c>
    </row>
    <row r="200" spans="1:65" s="13" customFormat="1">
      <c r="B200" s="220"/>
      <c r="C200" s="221"/>
      <c r="D200" s="215" t="s">
        <v>166</v>
      </c>
      <c r="E200" s="222" t="s">
        <v>1</v>
      </c>
      <c r="F200" s="223" t="s">
        <v>779</v>
      </c>
      <c r="G200" s="221"/>
      <c r="H200" s="224">
        <v>1</v>
      </c>
      <c r="I200" s="225"/>
      <c r="J200" s="221"/>
      <c r="K200" s="221"/>
      <c r="L200" s="226"/>
      <c r="M200" s="227"/>
      <c r="N200" s="228"/>
      <c r="O200" s="228"/>
      <c r="P200" s="228"/>
      <c r="Q200" s="228"/>
      <c r="R200" s="228"/>
      <c r="S200" s="228"/>
      <c r="T200" s="229"/>
      <c r="AT200" s="230" t="s">
        <v>166</v>
      </c>
      <c r="AU200" s="230" t="s">
        <v>85</v>
      </c>
      <c r="AV200" s="13" t="s">
        <v>87</v>
      </c>
      <c r="AW200" s="13" t="s">
        <v>34</v>
      </c>
      <c r="AX200" s="13" t="s">
        <v>85</v>
      </c>
      <c r="AY200" s="230" t="s">
        <v>134</v>
      </c>
    </row>
    <row r="201" spans="1:65" s="2" customFormat="1" ht="21.75" customHeight="1">
      <c r="A201" s="33"/>
      <c r="B201" s="34"/>
      <c r="C201" s="202" t="s">
        <v>280</v>
      </c>
      <c r="D201" s="202" t="s">
        <v>137</v>
      </c>
      <c r="E201" s="203" t="s">
        <v>515</v>
      </c>
      <c r="F201" s="204" t="s">
        <v>516</v>
      </c>
      <c r="G201" s="205" t="s">
        <v>217</v>
      </c>
      <c r="H201" s="206">
        <v>19.408000000000001</v>
      </c>
      <c r="I201" s="207"/>
      <c r="J201" s="208">
        <f>ROUND(I201*H201,2)</f>
        <v>0</v>
      </c>
      <c r="K201" s="204" t="s">
        <v>141</v>
      </c>
      <c r="L201" s="38"/>
      <c r="M201" s="209" t="s">
        <v>1</v>
      </c>
      <c r="N201" s="210" t="s">
        <v>42</v>
      </c>
      <c r="O201" s="70"/>
      <c r="P201" s="211">
        <f>O201*H201</f>
        <v>0</v>
      </c>
      <c r="Q201" s="211">
        <v>0</v>
      </c>
      <c r="R201" s="211">
        <f>Q201*H201</f>
        <v>0</v>
      </c>
      <c r="S201" s="211">
        <v>0</v>
      </c>
      <c r="T201" s="212">
        <f>S201*H201</f>
        <v>0</v>
      </c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R201" s="213" t="s">
        <v>142</v>
      </c>
      <c r="AT201" s="213" t="s">
        <v>137</v>
      </c>
      <c r="AU201" s="213" t="s">
        <v>85</v>
      </c>
      <c r="AY201" s="16" t="s">
        <v>134</v>
      </c>
      <c r="BE201" s="214">
        <f>IF(N201="základní",J201,0)</f>
        <v>0</v>
      </c>
      <c r="BF201" s="214">
        <f>IF(N201="snížená",J201,0)</f>
        <v>0</v>
      </c>
      <c r="BG201" s="214">
        <f>IF(N201="zákl. přenesená",J201,0)</f>
        <v>0</v>
      </c>
      <c r="BH201" s="214">
        <f>IF(N201="sníž. přenesená",J201,0)</f>
        <v>0</v>
      </c>
      <c r="BI201" s="214">
        <f>IF(N201="nulová",J201,0)</f>
        <v>0</v>
      </c>
      <c r="BJ201" s="16" t="s">
        <v>85</v>
      </c>
      <c r="BK201" s="214">
        <f>ROUND(I201*H201,2)</f>
        <v>0</v>
      </c>
      <c r="BL201" s="16" t="s">
        <v>142</v>
      </c>
      <c r="BM201" s="213" t="s">
        <v>780</v>
      </c>
    </row>
    <row r="202" spans="1:65" s="2" customFormat="1" ht="68.25">
      <c r="A202" s="33"/>
      <c r="B202" s="34"/>
      <c r="C202" s="35"/>
      <c r="D202" s="215" t="s">
        <v>144</v>
      </c>
      <c r="E202" s="35"/>
      <c r="F202" s="216" t="s">
        <v>518</v>
      </c>
      <c r="G202" s="35"/>
      <c r="H202" s="35"/>
      <c r="I202" s="114"/>
      <c r="J202" s="35"/>
      <c r="K202" s="35"/>
      <c r="L202" s="38"/>
      <c r="M202" s="217"/>
      <c r="N202" s="218"/>
      <c r="O202" s="70"/>
      <c r="P202" s="70"/>
      <c r="Q202" s="70"/>
      <c r="R202" s="70"/>
      <c r="S202" s="70"/>
      <c r="T202" s="71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T202" s="16" t="s">
        <v>144</v>
      </c>
      <c r="AU202" s="16" t="s">
        <v>85</v>
      </c>
    </row>
    <row r="203" spans="1:65" s="13" customFormat="1">
      <c r="B203" s="220"/>
      <c r="C203" s="221"/>
      <c r="D203" s="215" t="s">
        <v>166</v>
      </c>
      <c r="E203" s="222" t="s">
        <v>1</v>
      </c>
      <c r="F203" s="223" t="s">
        <v>781</v>
      </c>
      <c r="G203" s="221"/>
      <c r="H203" s="224">
        <v>19.408000000000001</v>
      </c>
      <c r="I203" s="225"/>
      <c r="J203" s="221"/>
      <c r="K203" s="221"/>
      <c r="L203" s="226"/>
      <c r="M203" s="227"/>
      <c r="N203" s="228"/>
      <c r="O203" s="228"/>
      <c r="P203" s="228"/>
      <c r="Q203" s="228"/>
      <c r="R203" s="228"/>
      <c r="S203" s="228"/>
      <c r="T203" s="229"/>
      <c r="AT203" s="230" t="s">
        <v>166</v>
      </c>
      <c r="AU203" s="230" t="s">
        <v>85</v>
      </c>
      <c r="AV203" s="13" t="s">
        <v>87</v>
      </c>
      <c r="AW203" s="13" t="s">
        <v>34</v>
      </c>
      <c r="AX203" s="13" t="s">
        <v>85</v>
      </c>
      <c r="AY203" s="230" t="s">
        <v>134</v>
      </c>
    </row>
    <row r="204" spans="1:65" s="2" customFormat="1" ht="33" customHeight="1">
      <c r="A204" s="33"/>
      <c r="B204" s="34"/>
      <c r="C204" s="202" t="s">
        <v>285</v>
      </c>
      <c r="D204" s="202" t="s">
        <v>137</v>
      </c>
      <c r="E204" s="203" t="s">
        <v>623</v>
      </c>
      <c r="F204" s="204" t="s">
        <v>624</v>
      </c>
      <c r="G204" s="205" t="s">
        <v>140</v>
      </c>
      <c r="H204" s="206">
        <v>1</v>
      </c>
      <c r="I204" s="207"/>
      <c r="J204" s="208">
        <f>ROUND(I204*H204,2)</f>
        <v>0</v>
      </c>
      <c r="K204" s="204" t="s">
        <v>141</v>
      </c>
      <c r="L204" s="38"/>
      <c r="M204" s="209" t="s">
        <v>1</v>
      </c>
      <c r="N204" s="210" t="s">
        <v>42</v>
      </c>
      <c r="O204" s="70"/>
      <c r="P204" s="211">
        <f>O204*H204</f>
        <v>0</v>
      </c>
      <c r="Q204" s="211">
        <v>0</v>
      </c>
      <c r="R204" s="211">
        <f>Q204*H204</f>
        <v>0</v>
      </c>
      <c r="S204" s="211">
        <v>0</v>
      </c>
      <c r="T204" s="212">
        <f>S204*H204</f>
        <v>0</v>
      </c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R204" s="213" t="s">
        <v>142</v>
      </c>
      <c r="AT204" s="213" t="s">
        <v>137</v>
      </c>
      <c r="AU204" s="213" t="s">
        <v>85</v>
      </c>
      <c r="AY204" s="16" t="s">
        <v>134</v>
      </c>
      <c r="BE204" s="214">
        <f>IF(N204="základní",J204,0)</f>
        <v>0</v>
      </c>
      <c r="BF204" s="214">
        <f>IF(N204="snížená",J204,0)</f>
        <v>0</v>
      </c>
      <c r="BG204" s="214">
        <f>IF(N204="zákl. přenesená",J204,0)</f>
        <v>0</v>
      </c>
      <c r="BH204" s="214">
        <f>IF(N204="sníž. přenesená",J204,0)</f>
        <v>0</v>
      </c>
      <c r="BI204" s="214">
        <f>IF(N204="nulová",J204,0)</f>
        <v>0</v>
      </c>
      <c r="BJ204" s="16" t="s">
        <v>85</v>
      </c>
      <c r="BK204" s="214">
        <f>ROUND(I204*H204,2)</f>
        <v>0</v>
      </c>
      <c r="BL204" s="16" t="s">
        <v>142</v>
      </c>
      <c r="BM204" s="213" t="s">
        <v>782</v>
      </c>
    </row>
    <row r="205" spans="1:65" s="2" customFormat="1" ht="68.25">
      <c r="A205" s="33"/>
      <c r="B205" s="34"/>
      <c r="C205" s="35"/>
      <c r="D205" s="215" t="s">
        <v>144</v>
      </c>
      <c r="E205" s="35"/>
      <c r="F205" s="216" t="s">
        <v>626</v>
      </c>
      <c r="G205" s="35"/>
      <c r="H205" s="35"/>
      <c r="I205" s="114"/>
      <c r="J205" s="35"/>
      <c r="K205" s="35"/>
      <c r="L205" s="38"/>
      <c r="M205" s="217"/>
      <c r="N205" s="218"/>
      <c r="O205" s="70"/>
      <c r="P205" s="70"/>
      <c r="Q205" s="70"/>
      <c r="R205" s="70"/>
      <c r="S205" s="70"/>
      <c r="T205" s="71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T205" s="16" t="s">
        <v>144</v>
      </c>
      <c r="AU205" s="16" t="s">
        <v>85</v>
      </c>
    </row>
    <row r="206" spans="1:65" s="2" customFormat="1" ht="19.5">
      <c r="A206" s="33"/>
      <c r="B206" s="34"/>
      <c r="C206" s="35"/>
      <c r="D206" s="215" t="s">
        <v>155</v>
      </c>
      <c r="E206" s="35"/>
      <c r="F206" s="219" t="s">
        <v>488</v>
      </c>
      <c r="G206" s="35"/>
      <c r="H206" s="35"/>
      <c r="I206" s="114"/>
      <c r="J206" s="35"/>
      <c r="K206" s="35"/>
      <c r="L206" s="38"/>
      <c r="M206" s="217"/>
      <c r="N206" s="218"/>
      <c r="O206" s="70"/>
      <c r="P206" s="70"/>
      <c r="Q206" s="70"/>
      <c r="R206" s="70"/>
      <c r="S206" s="70"/>
      <c r="T206" s="71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T206" s="16" t="s">
        <v>155</v>
      </c>
      <c r="AU206" s="16" t="s">
        <v>85</v>
      </c>
    </row>
    <row r="207" spans="1:65" s="13" customFormat="1">
      <c r="B207" s="220"/>
      <c r="C207" s="221"/>
      <c r="D207" s="215" t="s">
        <v>166</v>
      </c>
      <c r="E207" s="222" t="s">
        <v>1</v>
      </c>
      <c r="F207" s="223" t="s">
        <v>783</v>
      </c>
      <c r="G207" s="221"/>
      <c r="H207" s="224">
        <v>1</v>
      </c>
      <c r="I207" s="225"/>
      <c r="J207" s="221"/>
      <c r="K207" s="221"/>
      <c r="L207" s="226"/>
      <c r="M207" s="227"/>
      <c r="N207" s="228"/>
      <c r="O207" s="228"/>
      <c r="P207" s="228"/>
      <c r="Q207" s="228"/>
      <c r="R207" s="228"/>
      <c r="S207" s="228"/>
      <c r="T207" s="229"/>
      <c r="AT207" s="230" t="s">
        <v>166</v>
      </c>
      <c r="AU207" s="230" t="s">
        <v>85</v>
      </c>
      <c r="AV207" s="13" t="s">
        <v>87</v>
      </c>
      <c r="AW207" s="13" t="s">
        <v>34</v>
      </c>
      <c r="AX207" s="13" t="s">
        <v>85</v>
      </c>
      <c r="AY207" s="230" t="s">
        <v>134</v>
      </c>
    </row>
    <row r="208" spans="1:65" s="2" customFormat="1" ht="21.75" customHeight="1">
      <c r="A208" s="33"/>
      <c r="B208" s="34"/>
      <c r="C208" s="202" t="s">
        <v>290</v>
      </c>
      <c r="D208" s="202" t="s">
        <v>137</v>
      </c>
      <c r="E208" s="203" t="s">
        <v>508</v>
      </c>
      <c r="F208" s="204" t="s">
        <v>509</v>
      </c>
      <c r="G208" s="205" t="s">
        <v>217</v>
      </c>
      <c r="H208" s="206">
        <v>19.8</v>
      </c>
      <c r="I208" s="207"/>
      <c r="J208" s="208">
        <f>ROUND(I208*H208,2)</f>
        <v>0</v>
      </c>
      <c r="K208" s="204" t="s">
        <v>141</v>
      </c>
      <c r="L208" s="38"/>
      <c r="M208" s="209" t="s">
        <v>1</v>
      </c>
      <c r="N208" s="210" t="s">
        <v>42</v>
      </c>
      <c r="O208" s="70"/>
      <c r="P208" s="211">
        <f>O208*H208</f>
        <v>0</v>
      </c>
      <c r="Q208" s="211">
        <v>0</v>
      </c>
      <c r="R208" s="211">
        <f>Q208*H208</f>
        <v>0</v>
      </c>
      <c r="S208" s="211">
        <v>0</v>
      </c>
      <c r="T208" s="212">
        <f>S208*H208</f>
        <v>0</v>
      </c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R208" s="213" t="s">
        <v>142</v>
      </c>
      <c r="AT208" s="213" t="s">
        <v>137</v>
      </c>
      <c r="AU208" s="213" t="s">
        <v>85</v>
      </c>
      <c r="AY208" s="16" t="s">
        <v>134</v>
      </c>
      <c r="BE208" s="214">
        <f>IF(N208="základní",J208,0)</f>
        <v>0</v>
      </c>
      <c r="BF208" s="214">
        <f>IF(N208="snížená",J208,0)</f>
        <v>0</v>
      </c>
      <c r="BG208" s="214">
        <f>IF(N208="zákl. přenesená",J208,0)</f>
        <v>0</v>
      </c>
      <c r="BH208" s="214">
        <f>IF(N208="sníž. přenesená",J208,0)</f>
        <v>0</v>
      </c>
      <c r="BI208" s="214">
        <f>IF(N208="nulová",J208,0)</f>
        <v>0</v>
      </c>
      <c r="BJ208" s="16" t="s">
        <v>85</v>
      </c>
      <c r="BK208" s="214">
        <f>ROUND(I208*H208,2)</f>
        <v>0</v>
      </c>
      <c r="BL208" s="16" t="s">
        <v>142</v>
      </c>
      <c r="BM208" s="213" t="s">
        <v>784</v>
      </c>
    </row>
    <row r="209" spans="1:65" s="2" customFormat="1" ht="68.25">
      <c r="A209" s="33"/>
      <c r="B209" s="34"/>
      <c r="C209" s="35"/>
      <c r="D209" s="215" t="s">
        <v>144</v>
      </c>
      <c r="E209" s="35"/>
      <c r="F209" s="216" t="s">
        <v>511</v>
      </c>
      <c r="G209" s="35"/>
      <c r="H209" s="35"/>
      <c r="I209" s="114"/>
      <c r="J209" s="35"/>
      <c r="K209" s="35"/>
      <c r="L209" s="38"/>
      <c r="M209" s="217"/>
      <c r="N209" s="218"/>
      <c r="O209" s="70"/>
      <c r="P209" s="70"/>
      <c r="Q209" s="70"/>
      <c r="R209" s="70"/>
      <c r="S209" s="70"/>
      <c r="T209" s="71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T209" s="16" t="s">
        <v>144</v>
      </c>
      <c r="AU209" s="16" t="s">
        <v>85</v>
      </c>
    </row>
    <row r="210" spans="1:65" s="13" customFormat="1">
      <c r="B210" s="220"/>
      <c r="C210" s="221"/>
      <c r="D210" s="215" t="s">
        <v>166</v>
      </c>
      <c r="E210" s="222" t="s">
        <v>1</v>
      </c>
      <c r="F210" s="223" t="s">
        <v>633</v>
      </c>
      <c r="G210" s="221"/>
      <c r="H210" s="224">
        <v>19.8</v>
      </c>
      <c r="I210" s="225"/>
      <c r="J210" s="221"/>
      <c r="K210" s="221"/>
      <c r="L210" s="226"/>
      <c r="M210" s="227"/>
      <c r="N210" s="228"/>
      <c r="O210" s="228"/>
      <c r="P210" s="228"/>
      <c r="Q210" s="228"/>
      <c r="R210" s="228"/>
      <c r="S210" s="228"/>
      <c r="T210" s="229"/>
      <c r="AT210" s="230" t="s">
        <v>166</v>
      </c>
      <c r="AU210" s="230" t="s">
        <v>85</v>
      </c>
      <c r="AV210" s="13" t="s">
        <v>87</v>
      </c>
      <c r="AW210" s="13" t="s">
        <v>34</v>
      </c>
      <c r="AX210" s="13" t="s">
        <v>85</v>
      </c>
      <c r="AY210" s="230" t="s">
        <v>134</v>
      </c>
    </row>
    <row r="211" spans="1:65" s="2" customFormat="1" ht="21.75" customHeight="1">
      <c r="A211" s="33"/>
      <c r="B211" s="34"/>
      <c r="C211" s="202" t="s">
        <v>295</v>
      </c>
      <c r="D211" s="202" t="s">
        <v>137</v>
      </c>
      <c r="E211" s="203" t="s">
        <v>527</v>
      </c>
      <c r="F211" s="204" t="s">
        <v>528</v>
      </c>
      <c r="G211" s="205" t="s">
        <v>140</v>
      </c>
      <c r="H211" s="206">
        <v>2</v>
      </c>
      <c r="I211" s="207"/>
      <c r="J211" s="208">
        <f>ROUND(I211*H211,2)</f>
        <v>0</v>
      </c>
      <c r="K211" s="204" t="s">
        <v>141</v>
      </c>
      <c r="L211" s="38"/>
      <c r="M211" s="209" t="s">
        <v>1</v>
      </c>
      <c r="N211" s="210" t="s">
        <v>42</v>
      </c>
      <c r="O211" s="70"/>
      <c r="P211" s="211">
        <f>O211*H211</f>
        <v>0</v>
      </c>
      <c r="Q211" s="211">
        <v>0</v>
      </c>
      <c r="R211" s="211">
        <f>Q211*H211</f>
        <v>0</v>
      </c>
      <c r="S211" s="211">
        <v>0</v>
      </c>
      <c r="T211" s="212">
        <f>S211*H211</f>
        <v>0</v>
      </c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R211" s="213" t="s">
        <v>142</v>
      </c>
      <c r="AT211" s="213" t="s">
        <v>137</v>
      </c>
      <c r="AU211" s="213" t="s">
        <v>85</v>
      </c>
      <c r="AY211" s="16" t="s">
        <v>134</v>
      </c>
      <c r="BE211" s="214">
        <f>IF(N211="základní",J211,0)</f>
        <v>0</v>
      </c>
      <c r="BF211" s="214">
        <f>IF(N211="snížená",J211,0)</f>
        <v>0</v>
      </c>
      <c r="BG211" s="214">
        <f>IF(N211="zákl. přenesená",J211,0)</f>
        <v>0</v>
      </c>
      <c r="BH211" s="214">
        <f>IF(N211="sníž. přenesená",J211,0)</f>
        <v>0</v>
      </c>
      <c r="BI211" s="214">
        <f>IF(N211="nulová",J211,0)</f>
        <v>0</v>
      </c>
      <c r="BJ211" s="16" t="s">
        <v>85</v>
      </c>
      <c r="BK211" s="214">
        <f>ROUND(I211*H211,2)</f>
        <v>0</v>
      </c>
      <c r="BL211" s="16" t="s">
        <v>142</v>
      </c>
      <c r="BM211" s="213" t="s">
        <v>785</v>
      </c>
    </row>
    <row r="212" spans="1:65" s="2" customFormat="1" ht="29.25">
      <c r="A212" s="33"/>
      <c r="B212" s="34"/>
      <c r="C212" s="35"/>
      <c r="D212" s="215" t="s">
        <v>144</v>
      </c>
      <c r="E212" s="35"/>
      <c r="F212" s="216" t="s">
        <v>530</v>
      </c>
      <c r="G212" s="35"/>
      <c r="H212" s="35"/>
      <c r="I212" s="114"/>
      <c r="J212" s="35"/>
      <c r="K212" s="35"/>
      <c r="L212" s="38"/>
      <c r="M212" s="217"/>
      <c r="N212" s="218"/>
      <c r="O212" s="70"/>
      <c r="P212" s="70"/>
      <c r="Q212" s="70"/>
      <c r="R212" s="70"/>
      <c r="S212" s="70"/>
      <c r="T212" s="71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T212" s="16" t="s">
        <v>144</v>
      </c>
      <c r="AU212" s="16" t="s">
        <v>85</v>
      </c>
    </row>
    <row r="213" spans="1:65" s="13" customFormat="1">
      <c r="B213" s="220"/>
      <c r="C213" s="221"/>
      <c r="D213" s="215" t="s">
        <v>166</v>
      </c>
      <c r="E213" s="222" t="s">
        <v>1</v>
      </c>
      <c r="F213" s="223" t="s">
        <v>635</v>
      </c>
      <c r="G213" s="221"/>
      <c r="H213" s="224">
        <v>2</v>
      </c>
      <c r="I213" s="225"/>
      <c r="J213" s="221"/>
      <c r="K213" s="221"/>
      <c r="L213" s="226"/>
      <c r="M213" s="252"/>
      <c r="N213" s="253"/>
      <c r="O213" s="253"/>
      <c r="P213" s="253"/>
      <c r="Q213" s="253"/>
      <c r="R213" s="253"/>
      <c r="S213" s="253"/>
      <c r="T213" s="254"/>
      <c r="AT213" s="230" t="s">
        <v>166</v>
      </c>
      <c r="AU213" s="230" t="s">
        <v>85</v>
      </c>
      <c r="AV213" s="13" t="s">
        <v>87</v>
      </c>
      <c r="AW213" s="13" t="s">
        <v>34</v>
      </c>
      <c r="AX213" s="13" t="s">
        <v>85</v>
      </c>
      <c r="AY213" s="230" t="s">
        <v>134</v>
      </c>
    </row>
    <row r="214" spans="1:65" s="2" customFormat="1" ht="6.95" customHeight="1">
      <c r="A214" s="33"/>
      <c r="B214" s="53"/>
      <c r="C214" s="54"/>
      <c r="D214" s="54"/>
      <c r="E214" s="54"/>
      <c r="F214" s="54"/>
      <c r="G214" s="54"/>
      <c r="H214" s="54"/>
      <c r="I214" s="151"/>
      <c r="J214" s="54"/>
      <c r="K214" s="54"/>
      <c r="L214" s="38"/>
      <c r="M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</row>
  </sheetData>
  <sheetProtection algorithmName="SHA-512" hashValue="kouNaGlSudbVoMkzQqWUvU71pKowUEaVK4yO7L6eA6ILbVrXOAom/22Dc1LfEr2b/wMXzUCqRfBjTUPuXSUEvA==" saltValue="dp0RJU1O2EruezRFmyqwrETXKt8Eu0wLRWIaDkdMrRRWeqof9IC9keSKT+uuO0wNZi8Oj7MDCEjnd1H7Rl4ndg==" spinCount="100000" sheet="1" objects="1" scenarios="1" formatColumns="0" formatRows="0" autoFilter="0"/>
  <autoFilter ref="C118:K213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2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105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786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ROUND(J119,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ROUND((SUM(BE119:BE171)),  2)</f>
        <v>0</v>
      </c>
      <c r="G33" s="33"/>
      <c r="H33" s="33"/>
      <c r="I33" s="130">
        <v>0.21</v>
      </c>
      <c r="J33" s="129">
        <f>ROUND(((SUM(BE119:BE171))*I33),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ROUND((SUM(BF119:BF171)),  2)</f>
        <v>0</v>
      </c>
      <c r="G34" s="33"/>
      <c r="H34" s="33"/>
      <c r="I34" s="130">
        <v>0.15</v>
      </c>
      <c r="J34" s="129">
        <f>ROUND(((SUM(BF119:BF171))*I34),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ROUND((SUM(BG119:BG171)),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ROUND((SUM(BH119:BH171)),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ROUND((SUM(BI119:BI171)),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SO 07 - Výměna pražců v koleji.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J119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116</v>
      </c>
      <c r="E97" s="163"/>
      <c r="F97" s="163"/>
      <c r="G97" s="163"/>
      <c r="H97" s="163"/>
      <c r="I97" s="164"/>
      <c r="J97" s="165">
        <f>J120</f>
        <v>0</v>
      </c>
      <c r="K97" s="161"/>
      <c r="L97" s="166"/>
    </row>
    <row r="98" spans="1:31" s="10" customFormat="1" ht="19.899999999999999" customHeight="1">
      <c r="B98" s="167"/>
      <c r="C98" s="168"/>
      <c r="D98" s="169" t="s">
        <v>117</v>
      </c>
      <c r="E98" s="170"/>
      <c r="F98" s="170"/>
      <c r="G98" s="170"/>
      <c r="H98" s="170"/>
      <c r="I98" s="171"/>
      <c r="J98" s="172">
        <f>J121</f>
        <v>0</v>
      </c>
      <c r="K98" s="168"/>
      <c r="L98" s="173"/>
    </row>
    <row r="99" spans="1:31" s="9" customFormat="1" ht="24.95" customHeight="1">
      <c r="B99" s="160"/>
      <c r="C99" s="161"/>
      <c r="D99" s="162" t="s">
        <v>118</v>
      </c>
      <c r="E99" s="163"/>
      <c r="F99" s="163"/>
      <c r="G99" s="163"/>
      <c r="H99" s="163"/>
      <c r="I99" s="164"/>
      <c r="J99" s="165">
        <f>J149</f>
        <v>0</v>
      </c>
      <c r="K99" s="161"/>
      <c r="L99" s="166"/>
    </row>
    <row r="100" spans="1:31" s="2" customFormat="1" ht="21.75" customHeight="1">
      <c r="A100" s="33"/>
      <c r="B100" s="34"/>
      <c r="C100" s="35"/>
      <c r="D100" s="35"/>
      <c r="E100" s="35"/>
      <c r="F100" s="35"/>
      <c r="G100" s="35"/>
      <c r="H100" s="35"/>
      <c r="I100" s="114"/>
      <c r="J100" s="35"/>
      <c r="K100" s="35"/>
      <c r="L100" s="50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</row>
    <row r="101" spans="1:31" s="2" customFormat="1" ht="6.95" customHeight="1">
      <c r="A101" s="33"/>
      <c r="B101" s="53"/>
      <c r="C101" s="54"/>
      <c r="D101" s="54"/>
      <c r="E101" s="54"/>
      <c r="F101" s="54"/>
      <c r="G101" s="54"/>
      <c r="H101" s="54"/>
      <c r="I101" s="151"/>
      <c r="J101" s="54"/>
      <c r="K101" s="54"/>
      <c r="L101" s="50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</row>
    <row r="105" spans="1:31" s="2" customFormat="1" ht="6.95" customHeight="1">
      <c r="A105" s="33"/>
      <c r="B105" s="55"/>
      <c r="C105" s="56"/>
      <c r="D105" s="56"/>
      <c r="E105" s="56"/>
      <c r="F105" s="56"/>
      <c r="G105" s="56"/>
      <c r="H105" s="56"/>
      <c r="I105" s="154"/>
      <c r="J105" s="56"/>
      <c r="K105" s="56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24.95" customHeight="1">
      <c r="A106" s="33"/>
      <c r="B106" s="34"/>
      <c r="C106" s="22" t="s">
        <v>119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6.95" customHeight="1">
      <c r="A107" s="33"/>
      <c r="B107" s="34"/>
      <c r="C107" s="35"/>
      <c r="D107" s="35"/>
      <c r="E107" s="35"/>
      <c r="F107" s="35"/>
      <c r="G107" s="35"/>
      <c r="H107" s="35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16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302" t="str">
        <f>E7</f>
        <v>Oprava kolejí a výhybek v žst. Ostrava hl.n., obvod pravé n.</v>
      </c>
      <c r="F109" s="303"/>
      <c r="G109" s="303"/>
      <c r="H109" s="303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12" customHeight="1">
      <c r="A110" s="33"/>
      <c r="B110" s="34"/>
      <c r="C110" s="28" t="s">
        <v>109</v>
      </c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6.5" customHeight="1">
      <c r="A111" s="33"/>
      <c r="B111" s="34"/>
      <c r="C111" s="35"/>
      <c r="D111" s="35"/>
      <c r="E111" s="290" t="str">
        <f>E9</f>
        <v>SO 07 - Výměna pražců v koleji.</v>
      </c>
      <c r="F111" s="301"/>
      <c r="G111" s="301"/>
      <c r="H111" s="301"/>
      <c r="I111" s="114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2" customHeight="1">
      <c r="A113" s="33"/>
      <c r="B113" s="34"/>
      <c r="C113" s="28" t="s">
        <v>20</v>
      </c>
      <c r="D113" s="35"/>
      <c r="E113" s="35"/>
      <c r="F113" s="26" t="str">
        <f>F12</f>
        <v>PS Ostrava</v>
      </c>
      <c r="G113" s="35"/>
      <c r="H113" s="35"/>
      <c r="I113" s="116" t="s">
        <v>22</v>
      </c>
      <c r="J113" s="65" t="str">
        <f>IF(J12="","",J12)</f>
        <v>1. 7. 2020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114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5.2" customHeight="1">
      <c r="A115" s="33"/>
      <c r="B115" s="34"/>
      <c r="C115" s="28" t="s">
        <v>24</v>
      </c>
      <c r="D115" s="35"/>
      <c r="E115" s="35"/>
      <c r="F115" s="26" t="str">
        <f>E15</f>
        <v>Správa železnic, státní organizace, OŘ Ostrava</v>
      </c>
      <c r="G115" s="35"/>
      <c r="H115" s="35"/>
      <c r="I115" s="116" t="s">
        <v>32</v>
      </c>
      <c r="J115" s="31" t="str">
        <f>E21</f>
        <v xml:space="preserve"> 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15.2" customHeight="1">
      <c r="A116" s="33"/>
      <c r="B116" s="34"/>
      <c r="C116" s="28" t="s">
        <v>30</v>
      </c>
      <c r="D116" s="35"/>
      <c r="E116" s="35"/>
      <c r="F116" s="26" t="str">
        <f>IF(E18="","",E18)</f>
        <v>Vyplň údaj</v>
      </c>
      <c r="G116" s="35"/>
      <c r="H116" s="35"/>
      <c r="I116" s="116" t="s">
        <v>35</v>
      </c>
      <c r="J116" s="31" t="str">
        <f>E24</f>
        <v xml:space="preserve"> </v>
      </c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0.35" customHeight="1">
      <c r="A117" s="33"/>
      <c r="B117" s="34"/>
      <c r="C117" s="35"/>
      <c r="D117" s="35"/>
      <c r="E117" s="35"/>
      <c r="F117" s="35"/>
      <c r="G117" s="35"/>
      <c r="H117" s="35"/>
      <c r="I117" s="114"/>
      <c r="J117" s="35"/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11" customFormat="1" ht="29.25" customHeight="1">
      <c r="A118" s="174"/>
      <c r="B118" s="175"/>
      <c r="C118" s="176" t="s">
        <v>120</v>
      </c>
      <c r="D118" s="177" t="s">
        <v>62</v>
      </c>
      <c r="E118" s="177" t="s">
        <v>58</v>
      </c>
      <c r="F118" s="177" t="s">
        <v>59</v>
      </c>
      <c r="G118" s="177" t="s">
        <v>121</v>
      </c>
      <c r="H118" s="177" t="s">
        <v>122</v>
      </c>
      <c r="I118" s="178" t="s">
        <v>123</v>
      </c>
      <c r="J118" s="177" t="s">
        <v>113</v>
      </c>
      <c r="K118" s="179" t="s">
        <v>124</v>
      </c>
      <c r="L118" s="180"/>
      <c r="M118" s="74" t="s">
        <v>1</v>
      </c>
      <c r="N118" s="75" t="s">
        <v>41</v>
      </c>
      <c r="O118" s="75" t="s">
        <v>125</v>
      </c>
      <c r="P118" s="75" t="s">
        <v>126</v>
      </c>
      <c r="Q118" s="75" t="s">
        <v>127</v>
      </c>
      <c r="R118" s="75" t="s">
        <v>128</v>
      </c>
      <c r="S118" s="75" t="s">
        <v>129</v>
      </c>
      <c r="T118" s="76" t="s">
        <v>130</v>
      </c>
      <c r="U118" s="174"/>
      <c r="V118" s="174"/>
      <c r="W118" s="174"/>
      <c r="X118" s="174"/>
      <c r="Y118" s="174"/>
      <c r="Z118" s="174"/>
      <c r="AA118" s="174"/>
      <c r="AB118" s="174"/>
      <c r="AC118" s="174"/>
      <c r="AD118" s="174"/>
      <c r="AE118" s="174"/>
    </row>
    <row r="119" spans="1:65" s="2" customFormat="1" ht="22.9" customHeight="1">
      <c r="A119" s="33"/>
      <c r="B119" s="34"/>
      <c r="C119" s="81" t="s">
        <v>131</v>
      </c>
      <c r="D119" s="35"/>
      <c r="E119" s="35"/>
      <c r="F119" s="35"/>
      <c r="G119" s="35"/>
      <c r="H119" s="35"/>
      <c r="I119" s="114"/>
      <c r="J119" s="181">
        <f>BK119</f>
        <v>0</v>
      </c>
      <c r="K119" s="35"/>
      <c r="L119" s="38"/>
      <c r="M119" s="77"/>
      <c r="N119" s="182"/>
      <c r="O119" s="78"/>
      <c r="P119" s="183">
        <f>P120+P149</f>
        <v>0</v>
      </c>
      <c r="Q119" s="78"/>
      <c r="R119" s="183">
        <f>R120+R149</f>
        <v>40.667999999999999</v>
      </c>
      <c r="S119" s="78"/>
      <c r="T119" s="184">
        <f>T120+T149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T119" s="16" t="s">
        <v>76</v>
      </c>
      <c r="AU119" s="16" t="s">
        <v>115</v>
      </c>
      <c r="BK119" s="185">
        <f>BK120+BK149</f>
        <v>0</v>
      </c>
    </row>
    <row r="120" spans="1:65" s="12" customFormat="1" ht="25.9" customHeight="1">
      <c r="B120" s="186"/>
      <c r="C120" s="187"/>
      <c r="D120" s="188" t="s">
        <v>76</v>
      </c>
      <c r="E120" s="189" t="s">
        <v>132</v>
      </c>
      <c r="F120" s="189" t="s">
        <v>133</v>
      </c>
      <c r="G120" s="187"/>
      <c r="H120" s="187"/>
      <c r="I120" s="190"/>
      <c r="J120" s="191">
        <f>BK120</f>
        <v>0</v>
      </c>
      <c r="K120" s="187"/>
      <c r="L120" s="192"/>
      <c r="M120" s="193"/>
      <c r="N120" s="194"/>
      <c r="O120" s="194"/>
      <c r="P120" s="195">
        <f>P121</f>
        <v>0</v>
      </c>
      <c r="Q120" s="194"/>
      <c r="R120" s="195">
        <f>R121</f>
        <v>40.667999999999999</v>
      </c>
      <c r="S120" s="194"/>
      <c r="T120" s="196">
        <f>T121</f>
        <v>0</v>
      </c>
      <c r="AR120" s="197" t="s">
        <v>85</v>
      </c>
      <c r="AT120" s="198" t="s">
        <v>76</v>
      </c>
      <c r="AU120" s="198" t="s">
        <v>77</v>
      </c>
      <c r="AY120" s="197" t="s">
        <v>134</v>
      </c>
      <c r="BK120" s="199">
        <f>BK121</f>
        <v>0</v>
      </c>
    </row>
    <row r="121" spans="1:65" s="12" customFormat="1" ht="22.9" customHeight="1">
      <c r="B121" s="186"/>
      <c r="C121" s="187"/>
      <c r="D121" s="188" t="s">
        <v>76</v>
      </c>
      <c r="E121" s="200" t="s">
        <v>135</v>
      </c>
      <c r="F121" s="200" t="s">
        <v>136</v>
      </c>
      <c r="G121" s="187"/>
      <c r="H121" s="187"/>
      <c r="I121" s="190"/>
      <c r="J121" s="201">
        <f>BK121</f>
        <v>0</v>
      </c>
      <c r="K121" s="187"/>
      <c r="L121" s="192"/>
      <c r="M121" s="193"/>
      <c r="N121" s="194"/>
      <c r="O121" s="194"/>
      <c r="P121" s="195">
        <f>SUM(P122:P148)</f>
        <v>0</v>
      </c>
      <c r="Q121" s="194"/>
      <c r="R121" s="195">
        <f>SUM(R122:R148)</f>
        <v>40.667999999999999</v>
      </c>
      <c r="S121" s="194"/>
      <c r="T121" s="196">
        <f>SUM(T122:T148)</f>
        <v>0</v>
      </c>
      <c r="AR121" s="197" t="s">
        <v>85</v>
      </c>
      <c r="AT121" s="198" t="s">
        <v>76</v>
      </c>
      <c r="AU121" s="198" t="s">
        <v>85</v>
      </c>
      <c r="AY121" s="197" t="s">
        <v>134</v>
      </c>
      <c r="BK121" s="199">
        <f>SUM(BK122:BK148)</f>
        <v>0</v>
      </c>
    </row>
    <row r="122" spans="1:65" s="2" customFormat="1" ht="21.75" customHeight="1">
      <c r="A122" s="33"/>
      <c r="B122" s="34"/>
      <c r="C122" s="202" t="s">
        <v>85</v>
      </c>
      <c r="D122" s="202" t="s">
        <v>137</v>
      </c>
      <c r="E122" s="203" t="s">
        <v>281</v>
      </c>
      <c r="F122" s="204" t="s">
        <v>282</v>
      </c>
      <c r="G122" s="205" t="s">
        <v>140</v>
      </c>
      <c r="H122" s="206">
        <v>200</v>
      </c>
      <c r="I122" s="207"/>
      <c r="J122" s="208">
        <f>ROUND(I122*H122,2)</f>
        <v>0</v>
      </c>
      <c r="K122" s="204" t="s">
        <v>141</v>
      </c>
      <c r="L122" s="38"/>
      <c r="M122" s="209" t="s">
        <v>1</v>
      </c>
      <c r="N122" s="210" t="s">
        <v>42</v>
      </c>
      <c r="O122" s="70"/>
      <c r="P122" s="211">
        <f>O122*H122</f>
        <v>0</v>
      </c>
      <c r="Q122" s="211">
        <v>0</v>
      </c>
      <c r="R122" s="211">
        <f>Q122*H122</f>
        <v>0</v>
      </c>
      <c r="S122" s="211">
        <v>0</v>
      </c>
      <c r="T122" s="212">
        <f>S122*H122</f>
        <v>0</v>
      </c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R122" s="213" t="s">
        <v>152</v>
      </c>
      <c r="AT122" s="213" t="s">
        <v>137</v>
      </c>
      <c r="AU122" s="213" t="s">
        <v>87</v>
      </c>
      <c r="AY122" s="16" t="s">
        <v>134</v>
      </c>
      <c r="BE122" s="214">
        <f>IF(N122="základní",J122,0)</f>
        <v>0</v>
      </c>
      <c r="BF122" s="214">
        <f>IF(N122="snížená",J122,0)</f>
        <v>0</v>
      </c>
      <c r="BG122" s="214">
        <f>IF(N122="zákl. přenesená",J122,0)</f>
        <v>0</v>
      </c>
      <c r="BH122" s="214">
        <f>IF(N122="sníž. přenesená",J122,0)</f>
        <v>0</v>
      </c>
      <c r="BI122" s="214">
        <f>IF(N122="nulová",J122,0)</f>
        <v>0</v>
      </c>
      <c r="BJ122" s="16" t="s">
        <v>85</v>
      </c>
      <c r="BK122" s="214">
        <f>ROUND(I122*H122,2)</f>
        <v>0</v>
      </c>
      <c r="BL122" s="16" t="s">
        <v>152</v>
      </c>
      <c r="BM122" s="213" t="s">
        <v>787</v>
      </c>
    </row>
    <row r="123" spans="1:65" s="2" customFormat="1" ht="48.75">
      <c r="A123" s="33"/>
      <c r="B123" s="34"/>
      <c r="C123" s="35"/>
      <c r="D123" s="215" t="s">
        <v>144</v>
      </c>
      <c r="E123" s="35"/>
      <c r="F123" s="216" t="s">
        <v>284</v>
      </c>
      <c r="G123" s="35"/>
      <c r="H123" s="35"/>
      <c r="I123" s="114"/>
      <c r="J123" s="35"/>
      <c r="K123" s="35"/>
      <c r="L123" s="38"/>
      <c r="M123" s="217"/>
      <c r="N123" s="218"/>
      <c r="O123" s="70"/>
      <c r="P123" s="70"/>
      <c r="Q123" s="70"/>
      <c r="R123" s="70"/>
      <c r="S123" s="70"/>
      <c r="T123" s="71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T123" s="16" t="s">
        <v>144</v>
      </c>
      <c r="AU123" s="16" t="s">
        <v>87</v>
      </c>
    </row>
    <row r="124" spans="1:65" s="2" customFormat="1" ht="21.75" customHeight="1">
      <c r="A124" s="33"/>
      <c r="B124" s="34"/>
      <c r="C124" s="202" t="s">
        <v>87</v>
      </c>
      <c r="D124" s="202" t="s">
        <v>137</v>
      </c>
      <c r="E124" s="203" t="s">
        <v>788</v>
      </c>
      <c r="F124" s="204" t="s">
        <v>789</v>
      </c>
      <c r="G124" s="205" t="s">
        <v>140</v>
      </c>
      <c r="H124" s="206">
        <v>400</v>
      </c>
      <c r="I124" s="207"/>
      <c r="J124" s="208">
        <f>ROUND(I124*H124,2)</f>
        <v>0</v>
      </c>
      <c r="K124" s="204" t="s">
        <v>141</v>
      </c>
      <c r="L124" s="38"/>
      <c r="M124" s="209" t="s">
        <v>1</v>
      </c>
      <c r="N124" s="210" t="s">
        <v>42</v>
      </c>
      <c r="O124" s="70"/>
      <c r="P124" s="211">
        <f>O124*H124</f>
        <v>0</v>
      </c>
      <c r="Q124" s="211">
        <v>0</v>
      </c>
      <c r="R124" s="211">
        <f>Q124*H124</f>
        <v>0</v>
      </c>
      <c r="S124" s="211">
        <v>0</v>
      </c>
      <c r="T124" s="212">
        <f>S124*H124</f>
        <v>0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213" t="s">
        <v>152</v>
      </c>
      <c r="AT124" s="213" t="s">
        <v>137</v>
      </c>
      <c r="AU124" s="213" t="s">
        <v>87</v>
      </c>
      <c r="AY124" s="16" t="s">
        <v>134</v>
      </c>
      <c r="BE124" s="214">
        <f>IF(N124="základní",J124,0)</f>
        <v>0</v>
      </c>
      <c r="BF124" s="214">
        <f>IF(N124="snížená",J124,0)</f>
        <v>0</v>
      </c>
      <c r="BG124" s="214">
        <f>IF(N124="zákl. přenesená",J124,0)</f>
        <v>0</v>
      </c>
      <c r="BH124" s="214">
        <f>IF(N124="sníž. přenesená",J124,0)</f>
        <v>0</v>
      </c>
      <c r="BI124" s="214">
        <f>IF(N124="nulová",J124,0)</f>
        <v>0</v>
      </c>
      <c r="BJ124" s="16" t="s">
        <v>85</v>
      </c>
      <c r="BK124" s="214">
        <f>ROUND(I124*H124,2)</f>
        <v>0</v>
      </c>
      <c r="BL124" s="16" t="s">
        <v>152</v>
      </c>
      <c r="BM124" s="213" t="s">
        <v>790</v>
      </c>
    </row>
    <row r="125" spans="1:65" s="2" customFormat="1" ht="29.25">
      <c r="A125" s="33"/>
      <c r="B125" s="34"/>
      <c r="C125" s="35"/>
      <c r="D125" s="215" t="s">
        <v>144</v>
      </c>
      <c r="E125" s="35"/>
      <c r="F125" s="216" t="s">
        <v>791</v>
      </c>
      <c r="G125" s="35"/>
      <c r="H125" s="35"/>
      <c r="I125" s="114"/>
      <c r="J125" s="35"/>
      <c r="K125" s="35"/>
      <c r="L125" s="38"/>
      <c r="M125" s="217"/>
      <c r="N125" s="218"/>
      <c r="O125" s="70"/>
      <c r="P125" s="70"/>
      <c r="Q125" s="70"/>
      <c r="R125" s="70"/>
      <c r="S125" s="70"/>
      <c r="T125" s="71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T125" s="16" t="s">
        <v>144</v>
      </c>
      <c r="AU125" s="16" t="s">
        <v>87</v>
      </c>
    </row>
    <row r="126" spans="1:65" s="2" customFormat="1" ht="21.75" customHeight="1">
      <c r="A126" s="33"/>
      <c r="B126" s="34"/>
      <c r="C126" s="202" t="s">
        <v>149</v>
      </c>
      <c r="D126" s="202" t="s">
        <v>137</v>
      </c>
      <c r="E126" s="203" t="s">
        <v>579</v>
      </c>
      <c r="F126" s="204" t="s">
        <v>580</v>
      </c>
      <c r="G126" s="205" t="s">
        <v>163</v>
      </c>
      <c r="H126" s="206">
        <v>12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87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792</v>
      </c>
    </row>
    <row r="127" spans="1:65" s="2" customFormat="1" ht="29.25">
      <c r="A127" s="33"/>
      <c r="B127" s="34"/>
      <c r="C127" s="35"/>
      <c r="D127" s="215" t="s">
        <v>144</v>
      </c>
      <c r="E127" s="35"/>
      <c r="F127" s="216" t="s">
        <v>582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87</v>
      </c>
    </row>
    <row r="128" spans="1:65" s="13" customFormat="1">
      <c r="B128" s="220"/>
      <c r="C128" s="221"/>
      <c r="D128" s="215" t="s">
        <v>166</v>
      </c>
      <c r="E128" s="222" t="s">
        <v>1</v>
      </c>
      <c r="F128" s="223" t="s">
        <v>793</v>
      </c>
      <c r="G128" s="221"/>
      <c r="H128" s="224">
        <v>12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166</v>
      </c>
      <c r="AU128" s="230" t="s">
        <v>87</v>
      </c>
      <c r="AV128" s="13" t="s">
        <v>87</v>
      </c>
      <c r="AW128" s="13" t="s">
        <v>34</v>
      </c>
      <c r="AX128" s="13" t="s">
        <v>85</v>
      </c>
      <c r="AY128" s="230" t="s">
        <v>134</v>
      </c>
    </row>
    <row r="129" spans="1:65" s="2" customFormat="1" ht="21.75" customHeight="1">
      <c r="A129" s="33"/>
      <c r="B129" s="34"/>
      <c r="C129" s="202" t="s">
        <v>152</v>
      </c>
      <c r="D129" s="202" t="s">
        <v>137</v>
      </c>
      <c r="E129" s="203" t="s">
        <v>314</v>
      </c>
      <c r="F129" s="204" t="s">
        <v>315</v>
      </c>
      <c r="G129" s="205" t="s">
        <v>187</v>
      </c>
      <c r="H129" s="206">
        <v>120</v>
      </c>
      <c r="I129" s="207"/>
      <c r="J129" s="208">
        <f>ROUND(I129*H129,2)</f>
        <v>0</v>
      </c>
      <c r="K129" s="204" t="s">
        <v>141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137</v>
      </c>
      <c r="AU129" s="213" t="s">
        <v>87</v>
      </c>
      <c r="AY129" s="16" t="s">
        <v>134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794</v>
      </c>
    </row>
    <row r="130" spans="1:65" s="2" customFormat="1" ht="29.25">
      <c r="A130" s="33"/>
      <c r="B130" s="34"/>
      <c r="C130" s="35"/>
      <c r="D130" s="215" t="s">
        <v>144</v>
      </c>
      <c r="E130" s="35"/>
      <c r="F130" s="216" t="s">
        <v>317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144</v>
      </c>
      <c r="AU130" s="16" t="s">
        <v>87</v>
      </c>
    </row>
    <row r="131" spans="1:65" s="13" customFormat="1">
      <c r="B131" s="220"/>
      <c r="C131" s="221"/>
      <c r="D131" s="215" t="s">
        <v>166</v>
      </c>
      <c r="E131" s="222" t="s">
        <v>1</v>
      </c>
      <c r="F131" s="223" t="s">
        <v>795</v>
      </c>
      <c r="G131" s="221"/>
      <c r="H131" s="224">
        <v>120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166</v>
      </c>
      <c r="AU131" s="230" t="s">
        <v>87</v>
      </c>
      <c r="AV131" s="13" t="s">
        <v>87</v>
      </c>
      <c r="AW131" s="13" t="s">
        <v>34</v>
      </c>
      <c r="AX131" s="13" t="s">
        <v>85</v>
      </c>
      <c r="AY131" s="230" t="s">
        <v>134</v>
      </c>
    </row>
    <row r="132" spans="1:65" s="2" customFormat="1" ht="21.75" customHeight="1">
      <c r="A132" s="33"/>
      <c r="B132" s="34"/>
      <c r="C132" s="202" t="s">
        <v>135</v>
      </c>
      <c r="D132" s="202" t="s">
        <v>137</v>
      </c>
      <c r="E132" s="203" t="s">
        <v>251</v>
      </c>
      <c r="F132" s="204" t="s">
        <v>252</v>
      </c>
      <c r="G132" s="205" t="s">
        <v>241</v>
      </c>
      <c r="H132" s="206">
        <v>0.4</v>
      </c>
      <c r="I132" s="207"/>
      <c r="J132" s="208">
        <f>ROUND(I132*H132,2)</f>
        <v>0</v>
      </c>
      <c r="K132" s="204" t="s">
        <v>141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152</v>
      </c>
      <c r="AT132" s="213" t="s">
        <v>137</v>
      </c>
      <c r="AU132" s="213" t="s">
        <v>87</v>
      </c>
      <c r="AY132" s="16" t="s">
        <v>134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152</v>
      </c>
      <c r="BM132" s="213" t="s">
        <v>796</v>
      </c>
    </row>
    <row r="133" spans="1:65" s="2" customFormat="1" ht="39">
      <c r="A133" s="33"/>
      <c r="B133" s="34"/>
      <c r="C133" s="35"/>
      <c r="D133" s="215" t="s">
        <v>144</v>
      </c>
      <c r="E133" s="35"/>
      <c r="F133" s="216" t="s">
        <v>254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144</v>
      </c>
      <c r="AU133" s="16" t="s">
        <v>87</v>
      </c>
    </row>
    <row r="134" spans="1:65" s="2" customFormat="1" ht="21.75" customHeight="1">
      <c r="A134" s="33"/>
      <c r="B134" s="34"/>
      <c r="C134" s="231" t="s">
        <v>168</v>
      </c>
      <c r="D134" s="231" t="s">
        <v>330</v>
      </c>
      <c r="E134" s="232" t="s">
        <v>349</v>
      </c>
      <c r="F134" s="233" t="s">
        <v>350</v>
      </c>
      <c r="G134" s="234" t="s">
        <v>140</v>
      </c>
      <c r="H134" s="235">
        <v>200</v>
      </c>
      <c r="I134" s="236"/>
      <c r="J134" s="237">
        <f>ROUND(I134*H134,2)</f>
        <v>0</v>
      </c>
      <c r="K134" s="233" t="s">
        <v>141</v>
      </c>
      <c r="L134" s="238"/>
      <c r="M134" s="239" t="s">
        <v>1</v>
      </c>
      <c r="N134" s="240" t="s">
        <v>42</v>
      </c>
      <c r="O134" s="70"/>
      <c r="P134" s="211">
        <f>O134*H134</f>
        <v>0</v>
      </c>
      <c r="Q134" s="211">
        <v>9.7000000000000003E-2</v>
      </c>
      <c r="R134" s="211">
        <f>Q134*H134</f>
        <v>19.400000000000002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178</v>
      </c>
      <c r="AT134" s="213" t="s">
        <v>330</v>
      </c>
      <c r="AU134" s="213" t="s">
        <v>87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797</v>
      </c>
    </row>
    <row r="135" spans="1:65" s="2" customFormat="1">
      <c r="A135" s="33"/>
      <c r="B135" s="34"/>
      <c r="C135" s="35"/>
      <c r="D135" s="215" t="s">
        <v>144</v>
      </c>
      <c r="E135" s="35"/>
      <c r="F135" s="216" t="s">
        <v>350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87</v>
      </c>
    </row>
    <row r="136" spans="1:65" s="2" customFormat="1" ht="21.75" customHeight="1">
      <c r="A136" s="33"/>
      <c r="B136" s="34"/>
      <c r="C136" s="231" t="s">
        <v>173</v>
      </c>
      <c r="D136" s="231" t="s">
        <v>330</v>
      </c>
      <c r="E136" s="232" t="s">
        <v>357</v>
      </c>
      <c r="F136" s="233" t="s">
        <v>358</v>
      </c>
      <c r="G136" s="234" t="s">
        <v>140</v>
      </c>
      <c r="H136" s="235">
        <v>1600</v>
      </c>
      <c r="I136" s="236"/>
      <c r="J136" s="237">
        <f>ROUND(I136*H136,2)</f>
        <v>0</v>
      </c>
      <c r="K136" s="233" t="s">
        <v>141</v>
      </c>
      <c r="L136" s="238"/>
      <c r="M136" s="239" t="s">
        <v>1</v>
      </c>
      <c r="N136" s="240" t="s">
        <v>42</v>
      </c>
      <c r="O136" s="70"/>
      <c r="P136" s="211">
        <f>O136*H136</f>
        <v>0</v>
      </c>
      <c r="Q136" s="211">
        <v>5.1999999999999995E-4</v>
      </c>
      <c r="R136" s="211">
        <f>Q136*H136</f>
        <v>0.83199999999999996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178</v>
      </c>
      <c r="AT136" s="213" t="s">
        <v>330</v>
      </c>
      <c r="AU136" s="213" t="s">
        <v>87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152</v>
      </c>
      <c r="BM136" s="213" t="s">
        <v>798</v>
      </c>
    </row>
    <row r="137" spans="1:65" s="2" customFormat="1">
      <c r="A137" s="33"/>
      <c r="B137" s="34"/>
      <c r="C137" s="35"/>
      <c r="D137" s="215" t="s">
        <v>144</v>
      </c>
      <c r="E137" s="35"/>
      <c r="F137" s="216" t="s">
        <v>358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87</v>
      </c>
    </row>
    <row r="138" spans="1:65" s="2" customFormat="1" ht="21.75" customHeight="1">
      <c r="A138" s="33"/>
      <c r="B138" s="34"/>
      <c r="C138" s="231" t="s">
        <v>178</v>
      </c>
      <c r="D138" s="231" t="s">
        <v>330</v>
      </c>
      <c r="E138" s="232" t="s">
        <v>361</v>
      </c>
      <c r="F138" s="233" t="s">
        <v>362</v>
      </c>
      <c r="G138" s="234" t="s">
        <v>140</v>
      </c>
      <c r="H138" s="235">
        <v>1600</v>
      </c>
      <c r="I138" s="236"/>
      <c r="J138" s="237">
        <f>ROUND(I138*H138,2)</f>
        <v>0</v>
      </c>
      <c r="K138" s="233" t="s">
        <v>141</v>
      </c>
      <c r="L138" s="238"/>
      <c r="M138" s="239" t="s">
        <v>1</v>
      </c>
      <c r="N138" s="240" t="s">
        <v>42</v>
      </c>
      <c r="O138" s="70"/>
      <c r="P138" s="211">
        <f>O138*H138</f>
        <v>0</v>
      </c>
      <c r="Q138" s="211">
        <v>9.0000000000000006E-5</v>
      </c>
      <c r="R138" s="211">
        <f>Q138*H138</f>
        <v>0.14400000000000002</v>
      </c>
      <c r="S138" s="211">
        <v>0</v>
      </c>
      <c r="T138" s="21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213" t="s">
        <v>178</v>
      </c>
      <c r="AT138" s="213" t="s">
        <v>330</v>
      </c>
      <c r="AU138" s="213" t="s">
        <v>87</v>
      </c>
      <c r="AY138" s="16" t="s">
        <v>134</v>
      </c>
      <c r="BE138" s="214">
        <f>IF(N138="základní",J138,0)</f>
        <v>0</v>
      </c>
      <c r="BF138" s="214">
        <f>IF(N138="snížená",J138,0)</f>
        <v>0</v>
      </c>
      <c r="BG138" s="214">
        <f>IF(N138="zákl. přenesená",J138,0)</f>
        <v>0</v>
      </c>
      <c r="BH138" s="214">
        <f>IF(N138="sníž. přenesená",J138,0)</f>
        <v>0</v>
      </c>
      <c r="BI138" s="214">
        <f>IF(N138="nulová",J138,0)</f>
        <v>0</v>
      </c>
      <c r="BJ138" s="16" t="s">
        <v>85</v>
      </c>
      <c r="BK138" s="214">
        <f>ROUND(I138*H138,2)</f>
        <v>0</v>
      </c>
      <c r="BL138" s="16" t="s">
        <v>152</v>
      </c>
      <c r="BM138" s="213" t="s">
        <v>799</v>
      </c>
    </row>
    <row r="139" spans="1:65" s="2" customFormat="1">
      <c r="A139" s="33"/>
      <c r="B139" s="34"/>
      <c r="C139" s="35"/>
      <c r="D139" s="215" t="s">
        <v>144</v>
      </c>
      <c r="E139" s="35"/>
      <c r="F139" s="216" t="s">
        <v>362</v>
      </c>
      <c r="G139" s="35"/>
      <c r="H139" s="35"/>
      <c r="I139" s="114"/>
      <c r="J139" s="35"/>
      <c r="K139" s="35"/>
      <c r="L139" s="38"/>
      <c r="M139" s="217"/>
      <c r="N139" s="218"/>
      <c r="O139" s="70"/>
      <c r="P139" s="70"/>
      <c r="Q139" s="70"/>
      <c r="R139" s="70"/>
      <c r="S139" s="70"/>
      <c r="T139" s="71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T139" s="16" t="s">
        <v>144</v>
      </c>
      <c r="AU139" s="16" t="s">
        <v>87</v>
      </c>
    </row>
    <row r="140" spans="1:65" s="2" customFormat="1" ht="21.75" customHeight="1">
      <c r="A140" s="33"/>
      <c r="B140" s="34"/>
      <c r="C140" s="231" t="s">
        <v>184</v>
      </c>
      <c r="D140" s="231" t="s">
        <v>330</v>
      </c>
      <c r="E140" s="232" t="s">
        <v>345</v>
      </c>
      <c r="F140" s="233" t="s">
        <v>346</v>
      </c>
      <c r="G140" s="234" t="s">
        <v>140</v>
      </c>
      <c r="H140" s="235">
        <v>800</v>
      </c>
      <c r="I140" s="236"/>
      <c r="J140" s="237">
        <f>ROUND(I140*H140,2)</f>
        <v>0</v>
      </c>
      <c r="K140" s="233" t="s">
        <v>141</v>
      </c>
      <c r="L140" s="238"/>
      <c r="M140" s="239" t="s">
        <v>1</v>
      </c>
      <c r="N140" s="240" t="s">
        <v>42</v>
      </c>
      <c r="O140" s="70"/>
      <c r="P140" s="211">
        <f>O140*H140</f>
        <v>0</v>
      </c>
      <c r="Q140" s="211">
        <v>1.23E-3</v>
      </c>
      <c r="R140" s="211">
        <f>Q140*H140</f>
        <v>0.98399999999999999</v>
      </c>
      <c r="S140" s="211">
        <v>0</v>
      </c>
      <c r="T140" s="21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213" t="s">
        <v>178</v>
      </c>
      <c r="AT140" s="213" t="s">
        <v>330</v>
      </c>
      <c r="AU140" s="213" t="s">
        <v>87</v>
      </c>
      <c r="AY140" s="16" t="s">
        <v>134</v>
      </c>
      <c r="BE140" s="214">
        <f>IF(N140="základní",J140,0)</f>
        <v>0</v>
      </c>
      <c r="BF140" s="214">
        <f>IF(N140="snížená",J140,0)</f>
        <v>0</v>
      </c>
      <c r="BG140" s="214">
        <f>IF(N140="zákl. přenesená",J140,0)</f>
        <v>0</v>
      </c>
      <c r="BH140" s="214">
        <f>IF(N140="sníž. přenesená",J140,0)</f>
        <v>0</v>
      </c>
      <c r="BI140" s="214">
        <f>IF(N140="nulová",J140,0)</f>
        <v>0</v>
      </c>
      <c r="BJ140" s="16" t="s">
        <v>85</v>
      </c>
      <c r="BK140" s="214">
        <f>ROUND(I140*H140,2)</f>
        <v>0</v>
      </c>
      <c r="BL140" s="16" t="s">
        <v>152</v>
      </c>
      <c r="BM140" s="213" t="s">
        <v>800</v>
      </c>
    </row>
    <row r="141" spans="1:65" s="2" customFormat="1">
      <c r="A141" s="33"/>
      <c r="B141" s="34"/>
      <c r="C141" s="35"/>
      <c r="D141" s="215" t="s">
        <v>144</v>
      </c>
      <c r="E141" s="35"/>
      <c r="F141" s="216" t="s">
        <v>346</v>
      </c>
      <c r="G141" s="35"/>
      <c r="H141" s="35"/>
      <c r="I141" s="114"/>
      <c r="J141" s="35"/>
      <c r="K141" s="35"/>
      <c r="L141" s="38"/>
      <c r="M141" s="217"/>
      <c r="N141" s="218"/>
      <c r="O141" s="70"/>
      <c r="P141" s="70"/>
      <c r="Q141" s="70"/>
      <c r="R141" s="70"/>
      <c r="S141" s="70"/>
      <c r="T141" s="71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T141" s="16" t="s">
        <v>144</v>
      </c>
      <c r="AU141" s="16" t="s">
        <v>87</v>
      </c>
    </row>
    <row r="142" spans="1:65" s="2" customFormat="1" ht="21.75" customHeight="1">
      <c r="A142" s="33"/>
      <c r="B142" s="34"/>
      <c r="C142" s="231" t="s">
        <v>191</v>
      </c>
      <c r="D142" s="231" t="s">
        <v>330</v>
      </c>
      <c r="E142" s="232" t="s">
        <v>341</v>
      </c>
      <c r="F142" s="233" t="s">
        <v>342</v>
      </c>
      <c r="G142" s="234" t="s">
        <v>140</v>
      </c>
      <c r="H142" s="235">
        <v>400</v>
      </c>
      <c r="I142" s="236"/>
      <c r="J142" s="237">
        <f>ROUND(I142*H142,2)</f>
        <v>0</v>
      </c>
      <c r="K142" s="233" t="s">
        <v>141</v>
      </c>
      <c r="L142" s="238"/>
      <c r="M142" s="239" t="s">
        <v>1</v>
      </c>
      <c r="N142" s="240" t="s">
        <v>42</v>
      </c>
      <c r="O142" s="70"/>
      <c r="P142" s="211">
        <f>O142*H142</f>
        <v>0</v>
      </c>
      <c r="Q142" s="211">
        <v>1.8000000000000001E-4</v>
      </c>
      <c r="R142" s="211">
        <f>Q142*H142</f>
        <v>7.2000000000000008E-2</v>
      </c>
      <c r="S142" s="211">
        <v>0</v>
      </c>
      <c r="T142" s="212">
        <f>S142*H142</f>
        <v>0</v>
      </c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R142" s="213" t="s">
        <v>178</v>
      </c>
      <c r="AT142" s="213" t="s">
        <v>330</v>
      </c>
      <c r="AU142" s="213" t="s">
        <v>87</v>
      </c>
      <c r="AY142" s="16" t="s">
        <v>134</v>
      </c>
      <c r="BE142" s="214">
        <f>IF(N142="základní",J142,0)</f>
        <v>0</v>
      </c>
      <c r="BF142" s="214">
        <f>IF(N142="snížená",J142,0)</f>
        <v>0</v>
      </c>
      <c r="BG142" s="214">
        <f>IF(N142="zákl. přenesená",J142,0)</f>
        <v>0</v>
      </c>
      <c r="BH142" s="214">
        <f>IF(N142="sníž. přenesená",J142,0)</f>
        <v>0</v>
      </c>
      <c r="BI142" s="214">
        <f>IF(N142="nulová",J142,0)</f>
        <v>0</v>
      </c>
      <c r="BJ142" s="16" t="s">
        <v>85</v>
      </c>
      <c r="BK142" s="214">
        <f>ROUND(I142*H142,2)</f>
        <v>0</v>
      </c>
      <c r="BL142" s="16" t="s">
        <v>152</v>
      </c>
      <c r="BM142" s="213" t="s">
        <v>801</v>
      </c>
    </row>
    <row r="143" spans="1:65" s="2" customFormat="1">
      <c r="A143" s="33"/>
      <c r="B143" s="34"/>
      <c r="C143" s="35"/>
      <c r="D143" s="215" t="s">
        <v>144</v>
      </c>
      <c r="E143" s="35"/>
      <c r="F143" s="216" t="s">
        <v>342</v>
      </c>
      <c r="G143" s="35"/>
      <c r="H143" s="35"/>
      <c r="I143" s="114"/>
      <c r="J143" s="35"/>
      <c r="K143" s="35"/>
      <c r="L143" s="38"/>
      <c r="M143" s="217"/>
      <c r="N143" s="218"/>
      <c r="O143" s="70"/>
      <c r="P143" s="70"/>
      <c r="Q143" s="70"/>
      <c r="R143" s="70"/>
      <c r="S143" s="70"/>
      <c r="T143" s="71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T143" s="16" t="s">
        <v>144</v>
      </c>
      <c r="AU143" s="16" t="s">
        <v>87</v>
      </c>
    </row>
    <row r="144" spans="1:65" s="2" customFormat="1" ht="21.75" customHeight="1">
      <c r="A144" s="33"/>
      <c r="B144" s="34"/>
      <c r="C144" s="231" t="s">
        <v>197</v>
      </c>
      <c r="D144" s="231" t="s">
        <v>330</v>
      </c>
      <c r="E144" s="232" t="s">
        <v>367</v>
      </c>
      <c r="F144" s="233" t="s">
        <v>368</v>
      </c>
      <c r="G144" s="234" t="s">
        <v>140</v>
      </c>
      <c r="H144" s="235">
        <v>400</v>
      </c>
      <c r="I144" s="236"/>
      <c r="J144" s="237">
        <f>ROUND(I144*H144,2)</f>
        <v>0</v>
      </c>
      <c r="K144" s="233" t="s">
        <v>141</v>
      </c>
      <c r="L144" s="238"/>
      <c r="M144" s="239" t="s">
        <v>1</v>
      </c>
      <c r="N144" s="240" t="s">
        <v>42</v>
      </c>
      <c r="O144" s="70"/>
      <c r="P144" s="211">
        <f>O144*H144</f>
        <v>0</v>
      </c>
      <c r="Q144" s="211">
        <v>9.0000000000000006E-5</v>
      </c>
      <c r="R144" s="211">
        <f>Q144*H144</f>
        <v>3.6000000000000004E-2</v>
      </c>
      <c r="S144" s="211">
        <v>0</v>
      </c>
      <c r="T144" s="21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213" t="s">
        <v>178</v>
      </c>
      <c r="AT144" s="213" t="s">
        <v>330</v>
      </c>
      <c r="AU144" s="213" t="s">
        <v>87</v>
      </c>
      <c r="AY144" s="16" t="s">
        <v>134</v>
      </c>
      <c r="BE144" s="214">
        <f>IF(N144="základní",J144,0)</f>
        <v>0</v>
      </c>
      <c r="BF144" s="214">
        <f>IF(N144="snížená",J144,0)</f>
        <v>0</v>
      </c>
      <c r="BG144" s="214">
        <f>IF(N144="zákl. přenesená",J144,0)</f>
        <v>0</v>
      </c>
      <c r="BH144" s="214">
        <f>IF(N144="sníž. přenesená",J144,0)</f>
        <v>0</v>
      </c>
      <c r="BI144" s="214">
        <f>IF(N144="nulová",J144,0)</f>
        <v>0</v>
      </c>
      <c r="BJ144" s="16" t="s">
        <v>85</v>
      </c>
      <c r="BK144" s="214">
        <f>ROUND(I144*H144,2)</f>
        <v>0</v>
      </c>
      <c r="BL144" s="16" t="s">
        <v>152</v>
      </c>
      <c r="BM144" s="213" t="s">
        <v>802</v>
      </c>
    </row>
    <row r="145" spans="1:65" s="2" customFormat="1">
      <c r="A145" s="33"/>
      <c r="B145" s="34"/>
      <c r="C145" s="35"/>
      <c r="D145" s="215" t="s">
        <v>144</v>
      </c>
      <c r="E145" s="35"/>
      <c r="F145" s="216" t="s">
        <v>368</v>
      </c>
      <c r="G145" s="35"/>
      <c r="H145" s="35"/>
      <c r="I145" s="114"/>
      <c r="J145" s="35"/>
      <c r="K145" s="35"/>
      <c r="L145" s="38"/>
      <c r="M145" s="217"/>
      <c r="N145" s="218"/>
      <c r="O145" s="70"/>
      <c r="P145" s="70"/>
      <c r="Q145" s="70"/>
      <c r="R145" s="70"/>
      <c r="S145" s="70"/>
      <c r="T145" s="71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T145" s="16" t="s">
        <v>144</v>
      </c>
      <c r="AU145" s="16" t="s">
        <v>87</v>
      </c>
    </row>
    <row r="146" spans="1:65" s="2" customFormat="1" ht="21.75" customHeight="1">
      <c r="A146" s="33"/>
      <c r="B146" s="34"/>
      <c r="C146" s="231" t="s">
        <v>201</v>
      </c>
      <c r="D146" s="231" t="s">
        <v>330</v>
      </c>
      <c r="E146" s="232" t="s">
        <v>336</v>
      </c>
      <c r="F146" s="233" t="s">
        <v>337</v>
      </c>
      <c r="G146" s="234" t="s">
        <v>217</v>
      </c>
      <c r="H146" s="235">
        <v>19.2</v>
      </c>
      <c r="I146" s="236"/>
      <c r="J146" s="237">
        <f>ROUND(I146*H146,2)</f>
        <v>0</v>
      </c>
      <c r="K146" s="233" t="s">
        <v>141</v>
      </c>
      <c r="L146" s="238"/>
      <c r="M146" s="239" t="s">
        <v>1</v>
      </c>
      <c r="N146" s="240" t="s">
        <v>42</v>
      </c>
      <c r="O146" s="70"/>
      <c r="P146" s="211">
        <f>O146*H146</f>
        <v>0</v>
      </c>
      <c r="Q146" s="211">
        <v>1</v>
      </c>
      <c r="R146" s="211">
        <f>Q146*H146</f>
        <v>19.2</v>
      </c>
      <c r="S146" s="211">
        <v>0</v>
      </c>
      <c r="T146" s="212">
        <f>S146*H146</f>
        <v>0</v>
      </c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R146" s="213" t="s">
        <v>178</v>
      </c>
      <c r="AT146" s="213" t="s">
        <v>330</v>
      </c>
      <c r="AU146" s="213" t="s">
        <v>87</v>
      </c>
      <c r="AY146" s="16" t="s">
        <v>134</v>
      </c>
      <c r="BE146" s="214">
        <f>IF(N146="základní",J146,0)</f>
        <v>0</v>
      </c>
      <c r="BF146" s="214">
        <f>IF(N146="snížená",J146,0)</f>
        <v>0</v>
      </c>
      <c r="BG146" s="214">
        <f>IF(N146="zákl. přenesená",J146,0)</f>
        <v>0</v>
      </c>
      <c r="BH146" s="214">
        <f>IF(N146="sníž. přenesená",J146,0)</f>
        <v>0</v>
      </c>
      <c r="BI146" s="214">
        <f>IF(N146="nulová",J146,0)</f>
        <v>0</v>
      </c>
      <c r="BJ146" s="16" t="s">
        <v>85</v>
      </c>
      <c r="BK146" s="214">
        <f>ROUND(I146*H146,2)</f>
        <v>0</v>
      </c>
      <c r="BL146" s="16" t="s">
        <v>152</v>
      </c>
      <c r="BM146" s="213" t="s">
        <v>803</v>
      </c>
    </row>
    <row r="147" spans="1:65" s="2" customFormat="1">
      <c r="A147" s="33"/>
      <c r="B147" s="34"/>
      <c r="C147" s="35"/>
      <c r="D147" s="215" t="s">
        <v>144</v>
      </c>
      <c r="E147" s="35"/>
      <c r="F147" s="216" t="s">
        <v>337</v>
      </c>
      <c r="G147" s="35"/>
      <c r="H147" s="35"/>
      <c r="I147" s="114"/>
      <c r="J147" s="35"/>
      <c r="K147" s="35"/>
      <c r="L147" s="38"/>
      <c r="M147" s="217"/>
      <c r="N147" s="218"/>
      <c r="O147" s="70"/>
      <c r="P147" s="70"/>
      <c r="Q147" s="70"/>
      <c r="R147" s="70"/>
      <c r="S147" s="70"/>
      <c r="T147" s="71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T147" s="16" t="s">
        <v>144</v>
      </c>
      <c r="AU147" s="16" t="s">
        <v>87</v>
      </c>
    </row>
    <row r="148" spans="1:65" s="13" customFormat="1">
      <c r="B148" s="220"/>
      <c r="C148" s="221"/>
      <c r="D148" s="215" t="s">
        <v>166</v>
      </c>
      <c r="E148" s="222" t="s">
        <v>1</v>
      </c>
      <c r="F148" s="223" t="s">
        <v>804</v>
      </c>
      <c r="G148" s="221"/>
      <c r="H148" s="224">
        <v>19.2</v>
      </c>
      <c r="I148" s="225"/>
      <c r="J148" s="221"/>
      <c r="K148" s="221"/>
      <c r="L148" s="226"/>
      <c r="M148" s="227"/>
      <c r="N148" s="228"/>
      <c r="O148" s="228"/>
      <c r="P148" s="228"/>
      <c r="Q148" s="228"/>
      <c r="R148" s="228"/>
      <c r="S148" s="228"/>
      <c r="T148" s="229"/>
      <c r="AT148" s="230" t="s">
        <v>166</v>
      </c>
      <c r="AU148" s="230" t="s">
        <v>87</v>
      </c>
      <c r="AV148" s="13" t="s">
        <v>87</v>
      </c>
      <c r="AW148" s="13" t="s">
        <v>34</v>
      </c>
      <c r="AX148" s="13" t="s">
        <v>85</v>
      </c>
      <c r="AY148" s="230" t="s">
        <v>134</v>
      </c>
    </row>
    <row r="149" spans="1:65" s="12" customFormat="1" ht="25.9" customHeight="1">
      <c r="B149" s="186"/>
      <c r="C149" s="187"/>
      <c r="D149" s="188" t="s">
        <v>76</v>
      </c>
      <c r="E149" s="189" t="s">
        <v>464</v>
      </c>
      <c r="F149" s="189" t="s">
        <v>465</v>
      </c>
      <c r="G149" s="187"/>
      <c r="H149" s="187"/>
      <c r="I149" s="190"/>
      <c r="J149" s="191">
        <f>BK149</f>
        <v>0</v>
      </c>
      <c r="K149" s="187"/>
      <c r="L149" s="192"/>
      <c r="M149" s="193"/>
      <c r="N149" s="194"/>
      <c r="O149" s="194"/>
      <c r="P149" s="195">
        <f>SUM(P150:P171)</f>
        <v>0</v>
      </c>
      <c r="Q149" s="194"/>
      <c r="R149" s="195">
        <f>SUM(R150:R171)</f>
        <v>0</v>
      </c>
      <c r="S149" s="194"/>
      <c r="T149" s="196">
        <f>SUM(T150:T171)</f>
        <v>0</v>
      </c>
      <c r="AR149" s="197" t="s">
        <v>152</v>
      </c>
      <c r="AT149" s="198" t="s">
        <v>76</v>
      </c>
      <c r="AU149" s="198" t="s">
        <v>77</v>
      </c>
      <c r="AY149" s="197" t="s">
        <v>134</v>
      </c>
      <c r="BK149" s="199">
        <f>SUM(BK150:BK171)</f>
        <v>0</v>
      </c>
    </row>
    <row r="150" spans="1:65" s="2" customFormat="1" ht="21.75" customHeight="1">
      <c r="A150" s="33"/>
      <c r="B150" s="34"/>
      <c r="C150" s="202" t="s">
        <v>208</v>
      </c>
      <c r="D150" s="202" t="s">
        <v>137</v>
      </c>
      <c r="E150" s="203" t="s">
        <v>613</v>
      </c>
      <c r="F150" s="204" t="s">
        <v>614</v>
      </c>
      <c r="G150" s="205" t="s">
        <v>217</v>
      </c>
      <c r="H150" s="206">
        <v>17.46</v>
      </c>
      <c r="I150" s="207"/>
      <c r="J150" s="208">
        <f>ROUND(I150*H150,2)</f>
        <v>0</v>
      </c>
      <c r="K150" s="204" t="s">
        <v>141</v>
      </c>
      <c r="L150" s="38"/>
      <c r="M150" s="209" t="s">
        <v>1</v>
      </c>
      <c r="N150" s="210" t="s">
        <v>42</v>
      </c>
      <c r="O150" s="70"/>
      <c r="P150" s="211">
        <f>O150*H150</f>
        <v>0</v>
      </c>
      <c r="Q150" s="211">
        <v>0</v>
      </c>
      <c r="R150" s="211">
        <f>Q150*H150</f>
        <v>0</v>
      </c>
      <c r="S150" s="211">
        <v>0</v>
      </c>
      <c r="T150" s="21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213" t="s">
        <v>142</v>
      </c>
      <c r="AT150" s="213" t="s">
        <v>137</v>
      </c>
      <c r="AU150" s="213" t="s">
        <v>85</v>
      </c>
      <c r="AY150" s="16" t="s">
        <v>134</v>
      </c>
      <c r="BE150" s="214">
        <f>IF(N150="základní",J150,0)</f>
        <v>0</v>
      </c>
      <c r="BF150" s="214">
        <f>IF(N150="snížená",J150,0)</f>
        <v>0</v>
      </c>
      <c r="BG150" s="214">
        <f>IF(N150="zákl. přenesená",J150,0)</f>
        <v>0</v>
      </c>
      <c r="BH150" s="214">
        <f>IF(N150="sníž. přenesená",J150,0)</f>
        <v>0</v>
      </c>
      <c r="BI150" s="214">
        <f>IF(N150="nulová",J150,0)</f>
        <v>0</v>
      </c>
      <c r="BJ150" s="16" t="s">
        <v>85</v>
      </c>
      <c r="BK150" s="214">
        <f>ROUND(I150*H150,2)</f>
        <v>0</v>
      </c>
      <c r="BL150" s="16" t="s">
        <v>142</v>
      </c>
      <c r="BM150" s="213" t="s">
        <v>805</v>
      </c>
    </row>
    <row r="151" spans="1:65" s="2" customFormat="1" ht="68.25">
      <c r="A151" s="33"/>
      <c r="B151" s="34"/>
      <c r="C151" s="35"/>
      <c r="D151" s="215" t="s">
        <v>144</v>
      </c>
      <c r="E151" s="35"/>
      <c r="F151" s="216" t="s">
        <v>616</v>
      </c>
      <c r="G151" s="35"/>
      <c r="H151" s="35"/>
      <c r="I151" s="114"/>
      <c r="J151" s="35"/>
      <c r="K151" s="35"/>
      <c r="L151" s="38"/>
      <c r="M151" s="217"/>
      <c r="N151" s="218"/>
      <c r="O151" s="70"/>
      <c r="P151" s="70"/>
      <c r="Q151" s="70"/>
      <c r="R151" s="70"/>
      <c r="S151" s="70"/>
      <c r="T151" s="71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T151" s="16" t="s">
        <v>144</v>
      </c>
      <c r="AU151" s="16" t="s">
        <v>85</v>
      </c>
    </row>
    <row r="152" spans="1:65" s="13" customFormat="1">
      <c r="B152" s="220"/>
      <c r="C152" s="221"/>
      <c r="D152" s="215" t="s">
        <v>166</v>
      </c>
      <c r="E152" s="222" t="s">
        <v>1</v>
      </c>
      <c r="F152" s="223" t="s">
        <v>806</v>
      </c>
      <c r="G152" s="221"/>
      <c r="H152" s="224">
        <v>17.46</v>
      </c>
      <c r="I152" s="225"/>
      <c r="J152" s="221"/>
      <c r="K152" s="221"/>
      <c r="L152" s="226"/>
      <c r="M152" s="227"/>
      <c r="N152" s="228"/>
      <c r="O152" s="228"/>
      <c r="P152" s="228"/>
      <c r="Q152" s="228"/>
      <c r="R152" s="228"/>
      <c r="S152" s="228"/>
      <c r="T152" s="229"/>
      <c r="AT152" s="230" t="s">
        <v>166</v>
      </c>
      <c r="AU152" s="230" t="s">
        <v>85</v>
      </c>
      <c r="AV152" s="13" t="s">
        <v>87</v>
      </c>
      <c r="AW152" s="13" t="s">
        <v>34</v>
      </c>
      <c r="AX152" s="13" t="s">
        <v>85</v>
      </c>
      <c r="AY152" s="230" t="s">
        <v>134</v>
      </c>
    </row>
    <row r="153" spans="1:65" s="2" customFormat="1" ht="21.75" customHeight="1">
      <c r="A153" s="33"/>
      <c r="B153" s="34"/>
      <c r="C153" s="202" t="s">
        <v>214</v>
      </c>
      <c r="D153" s="202" t="s">
        <v>137</v>
      </c>
      <c r="E153" s="203" t="s">
        <v>478</v>
      </c>
      <c r="F153" s="204" t="s">
        <v>479</v>
      </c>
      <c r="G153" s="205" t="s">
        <v>217</v>
      </c>
      <c r="H153" s="206">
        <v>0.108</v>
      </c>
      <c r="I153" s="207"/>
      <c r="J153" s="208">
        <f>ROUND(I153*H153,2)</f>
        <v>0</v>
      </c>
      <c r="K153" s="204" t="s">
        <v>141</v>
      </c>
      <c r="L153" s="38"/>
      <c r="M153" s="209" t="s">
        <v>1</v>
      </c>
      <c r="N153" s="210" t="s">
        <v>42</v>
      </c>
      <c r="O153" s="70"/>
      <c r="P153" s="211">
        <f>O153*H153</f>
        <v>0</v>
      </c>
      <c r="Q153" s="211">
        <v>0</v>
      </c>
      <c r="R153" s="211">
        <f>Q153*H153</f>
        <v>0</v>
      </c>
      <c r="S153" s="211">
        <v>0</v>
      </c>
      <c r="T153" s="21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213" t="s">
        <v>142</v>
      </c>
      <c r="AT153" s="213" t="s">
        <v>137</v>
      </c>
      <c r="AU153" s="213" t="s">
        <v>85</v>
      </c>
      <c r="AY153" s="16" t="s">
        <v>134</v>
      </c>
      <c r="BE153" s="214">
        <f>IF(N153="základní",J153,0)</f>
        <v>0</v>
      </c>
      <c r="BF153" s="214">
        <f>IF(N153="snížená",J153,0)</f>
        <v>0</v>
      </c>
      <c r="BG153" s="214">
        <f>IF(N153="zákl. přenesená",J153,0)</f>
        <v>0</v>
      </c>
      <c r="BH153" s="214">
        <f>IF(N153="sníž. přenesená",J153,0)</f>
        <v>0</v>
      </c>
      <c r="BI153" s="214">
        <f>IF(N153="nulová",J153,0)</f>
        <v>0</v>
      </c>
      <c r="BJ153" s="16" t="s">
        <v>85</v>
      </c>
      <c r="BK153" s="214">
        <f>ROUND(I153*H153,2)</f>
        <v>0</v>
      </c>
      <c r="BL153" s="16" t="s">
        <v>142</v>
      </c>
      <c r="BM153" s="213" t="s">
        <v>807</v>
      </c>
    </row>
    <row r="154" spans="1:65" s="2" customFormat="1" ht="29.25">
      <c r="A154" s="33"/>
      <c r="B154" s="34"/>
      <c r="C154" s="35"/>
      <c r="D154" s="215" t="s">
        <v>144</v>
      </c>
      <c r="E154" s="35"/>
      <c r="F154" s="216" t="s">
        <v>481</v>
      </c>
      <c r="G154" s="35"/>
      <c r="H154" s="35"/>
      <c r="I154" s="114"/>
      <c r="J154" s="35"/>
      <c r="K154" s="35"/>
      <c r="L154" s="38"/>
      <c r="M154" s="217"/>
      <c r="N154" s="218"/>
      <c r="O154" s="70"/>
      <c r="P154" s="70"/>
      <c r="Q154" s="70"/>
      <c r="R154" s="70"/>
      <c r="S154" s="70"/>
      <c r="T154" s="71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T154" s="16" t="s">
        <v>144</v>
      </c>
      <c r="AU154" s="16" t="s">
        <v>85</v>
      </c>
    </row>
    <row r="155" spans="1:65" s="2" customFormat="1" ht="33" customHeight="1">
      <c r="A155" s="33"/>
      <c r="B155" s="34"/>
      <c r="C155" s="202" t="s">
        <v>8</v>
      </c>
      <c r="D155" s="202" t="s">
        <v>137</v>
      </c>
      <c r="E155" s="203" t="s">
        <v>484</v>
      </c>
      <c r="F155" s="204" t="s">
        <v>485</v>
      </c>
      <c r="G155" s="205" t="s">
        <v>140</v>
      </c>
      <c r="H155" s="206">
        <v>1</v>
      </c>
      <c r="I155" s="207"/>
      <c r="J155" s="208">
        <f>ROUND(I155*H155,2)</f>
        <v>0</v>
      </c>
      <c r="K155" s="204" t="s">
        <v>141</v>
      </c>
      <c r="L155" s="38"/>
      <c r="M155" s="209" t="s">
        <v>1</v>
      </c>
      <c r="N155" s="210" t="s">
        <v>42</v>
      </c>
      <c r="O155" s="70"/>
      <c r="P155" s="211">
        <f>O155*H155</f>
        <v>0</v>
      </c>
      <c r="Q155" s="211">
        <v>0</v>
      </c>
      <c r="R155" s="211">
        <f>Q155*H155</f>
        <v>0</v>
      </c>
      <c r="S155" s="211">
        <v>0</v>
      </c>
      <c r="T155" s="212">
        <f>S155*H155</f>
        <v>0</v>
      </c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R155" s="213" t="s">
        <v>142</v>
      </c>
      <c r="AT155" s="213" t="s">
        <v>137</v>
      </c>
      <c r="AU155" s="213" t="s">
        <v>85</v>
      </c>
      <c r="AY155" s="16" t="s">
        <v>134</v>
      </c>
      <c r="BE155" s="214">
        <f>IF(N155="základní",J155,0)</f>
        <v>0</v>
      </c>
      <c r="BF155" s="214">
        <f>IF(N155="snížená",J155,0)</f>
        <v>0</v>
      </c>
      <c r="BG155" s="214">
        <f>IF(N155="zákl. přenesená",J155,0)</f>
        <v>0</v>
      </c>
      <c r="BH155" s="214">
        <f>IF(N155="sníž. přenesená",J155,0)</f>
        <v>0</v>
      </c>
      <c r="BI155" s="214">
        <f>IF(N155="nulová",J155,0)</f>
        <v>0</v>
      </c>
      <c r="BJ155" s="16" t="s">
        <v>85</v>
      </c>
      <c r="BK155" s="214">
        <f>ROUND(I155*H155,2)</f>
        <v>0</v>
      </c>
      <c r="BL155" s="16" t="s">
        <v>142</v>
      </c>
      <c r="BM155" s="213" t="s">
        <v>808</v>
      </c>
    </row>
    <row r="156" spans="1:65" s="2" customFormat="1" ht="68.25">
      <c r="A156" s="33"/>
      <c r="B156" s="34"/>
      <c r="C156" s="35"/>
      <c r="D156" s="215" t="s">
        <v>144</v>
      </c>
      <c r="E156" s="35"/>
      <c r="F156" s="216" t="s">
        <v>487</v>
      </c>
      <c r="G156" s="35"/>
      <c r="H156" s="35"/>
      <c r="I156" s="114"/>
      <c r="J156" s="35"/>
      <c r="K156" s="35"/>
      <c r="L156" s="38"/>
      <c r="M156" s="217"/>
      <c r="N156" s="218"/>
      <c r="O156" s="70"/>
      <c r="P156" s="70"/>
      <c r="Q156" s="70"/>
      <c r="R156" s="70"/>
      <c r="S156" s="70"/>
      <c r="T156" s="71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T156" s="16" t="s">
        <v>144</v>
      </c>
      <c r="AU156" s="16" t="s">
        <v>85</v>
      </c>
    </row>
    <row r="157" spans="1:65" s="2" customFormat="1" ht="19.5">
      <c r="A157" s="33"/>
      <c r="B157" s="34"/>
      <c r="C157" s="35"/>
      <c r="D157" s="215" t="s">
        <v>155</v>
      </c>
      <c r="E157" s="35"/>
      <c r="F157" s="219" t="s">
        <v>488</v>
      </c>
      <c r="G157" s="35"/>
      <c r="H157" s="35"/>
      <c r="I157" s="114"/>
      <c r="J157" s="35"/>
      <c r="K157" s="35"/>
      <c r="L157" s="38"/>
      <c r="M157" s="217"/>
      <c r="N157" s="218"/>
      <c r="O157" s="70"/>
      <c r="P157" s="70"/>
      <c r="Q157" s="70"/>
      <c r="R157" s="70"/>
      <c r="S157" s="70"/>
      <c r="T157" s="71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T157" s="16" t="s">
        <v>155</v>
      </c>
      <c r="AU157" s="16" t="s">
        <v>85</v>
      </c>
    </row>
    <row r="158" spans="1:65" s="13" customFormat="1">
      <c r="B158" s="220"/>
      <c r="C158" s="221"/>
      <c r="D158" s="215" t="s">
        <v>166</v>
      </c>
      <c r="E158" s="222" t="s">
        <v>1</v>
      </c>
      <c r="F158" s="223" t="s">
        <v>809</v>
      </c>
      <c r="G158" s="221"/>
      <c r="H158" s="224">
        <v>1</v>
      </c>
      <c r="I158" s="225"/>
      <c r="J158" s="221"/>
      <c r="K158" s="221"/>
      <c r="L158" s="226"/>
      <c r="M158" s="227"/>
      <c r="N158" s="228"/>
      <c r="O158" s="228"/>
      <c r="P158" s="228"/>
      <c r="Q158" s="228"/>
      <c r="R158" s="228"/>
      <c r="S158" s="228"/>
      <c r="T158" s="229"/>
      <c r="AT158" s="230" t="s">
        <v>166</v>
      </c>
      <c r="AU158" s="230" t="s">
        <v>85</v>
      </c>
      <c r="AV158" s="13" t="s">
        <v>87</v>
      </c>
      <c r="AW158" s="13" t="s">
        <v>34</v>
      </c>
      <c r="AX158" s="13" t="s">
        <v>85</v>
      </c>
      <c r="AY158" s="230" t="s">
        <v>134</v>
      </c>
    </row>
    <row r="159" spans="1:65" s="2" customFormat="1" ht="33" customHeight="1">
      <c r="A159" s="33"/>
      <c r="B159" s="34"/>
      <c r="C159" s="202" t="s">
        <v>226</v>
      </c>
      <c r="D159" s="202" t="s">
        <v>137</v>
      </c>
      <c r="E159" s="203" t="s">
        <v>623</v>
      </c>
      <c r="F159" s="204" t="s">
        <v>624</v>
      </c>
      <c r="G159" s="205" t="s">
        <v>140</v>
      </c>
      <c r="H159" s="206">
        <v>1</v>
      </c>
      <c r="I159" s="207"/>
      <c r="J159" s="208">
        <f>ROUND(I159*H159,2)</f>
        <v>0</v>
      </c>
      <c r="K159" s="204" t="s">
        <v>141</v>
      </c>
      <c r="L159" s="38"/>
      <c r="M159" s="209" t="s">
        <v>1</v>
      </c>
      <c r="N159" s="210" t="s">
        <v>42</v>
      </c>
      <c r="O159" s="70"/>
      <c r="P159" s="211">
        <f>O159*H159</f>
        <v>0</v>
      </c>
      <c r="Q159" s="211">
        <v>0</v>
      </c>
      <c r="R159" s="211">
        <f>Q159*H159</f>
        <v>0</v>
      </c>
      <c r="S159" s="211">
        <v>0</v>
      </c>
      <c r="T159" s="212">
        <f>S159*H159</f>
        <v>0</v>
      </c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R159" s="213" t="s">
        <v>142</v>
      </c>
      <c r="AT159" s="213" t="s">
        <v>137</v>
      </c>
      <c r="AU159" s="213" t="s">
        <v>85</v>
      </c>
      <c r="AY159" s="16" t="s">
        <v>134</v>
      </c>
      <c r="BE159" s="214">
        <f>IF(N159="základní",J159,0)</f>
        <v>0</v>
      </c>
      <c r="BF159" s="214">
        <f>IF(N159="snížená",J159,0)</f>
        <v>0</v>
      </c>
      <c r="BG159" s="214">
        <f>IF(N159="zákl. přenesená",J159,0)</f>
        <v>0</v>
      </c>
      <c r="BH159" s="214">
        <f>IF(N159="sníž. přenesená",J159,0)</f>
        <v>0</v>
      </c>
      <c r="BI159" s="214">
        <f>IF(N159="nulová",J159,0)</f>
        <v>0</v>
      </c>
      <c r="BJ159" s="16" t="s">
        <v>85</v>
      </c>
      <c r="BK159" s="214">
        <f>ROUND(I159*H159,2)</f>
        <v>0</v>
      </c>
      <c r="BL159" s="16" t="s">
        <v>142</v>
      </c>
      <c r="BM159" s="213" t="s">
        <v>810</v>
      </c>
    </row>
    <row r="160" spans="1:65" s="2" customFormat="1" ht="68.25">
      <c r="A160" s="33"/>
      <c r="B160" s="34"/>
      <c r="C160" s="35"/>
      <c r="D160" s="215" t="s">
        <v>144</v>
      </c>
      <c r="E160" s="35"/>
      <c r="F160" s="216" t="s">
        <v>626</v>
      </c>
      <c r="G160" s="35"/>
      <c r="H160" s="35"/>
      <c r="I160" s="114"/>
      <c r="J160" s="35"/>
      <c r="K160" s="35"/>
      <c r="L160" s="38"/>
      <c r="M160" s="217"/>
      <c r="N160" s="218"/>
      <c r="O160" s="70"/>
      <c r="P160" s="70"/>
      <c r="Q160" s="70"/>
      <c r="R160" s="70"/>
      <c r="S160" s="70"/>
      <c r="T160" s="71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T160" s="16" t="s">
        <v>144</v>
      </c>
      <c r="AU160" s="16" t="s">
        <v>85</v>
      </c>
    </row>
    <row r="161" spans="1:65" s="2" customFormat="1" ht="19.5">
      <c r="A161" s="33"/>
      <c r="B161" s="34"/>
      <c r="C161" s="35"/>
      <c r="D161" s="215" t="s">
        <v>155</v>
      </c>
      <c r="E161" s="35"/>
      <c r="F161" s="219" t="s">
        <v>488</v>
      </c>
      <c r="G161" s="35"/>
      <c r="H161" s="35"/>
      <c r="I161" s="114"/>
      <c r="J161" s="35"/>
      <c r="K161" s="35"/>
      <c r="L161" s="38"/>
      <c r="M161" s="217"/>
      <c r="N161" s="218"/>
      <c r="O161" s="70"/>
      <c r="P161" s="70"/>
      <c r="Q161" s="70"/>
      <c r="R161" s="70"/>
      <c r="S161" s="70"/>
      <c r="T161" s="71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T161" s="16" t="s">
        <v>155</v>
      </c>
      <c r="AU161" s="16" t="s">
        <v>85</v>
      </c>
    </row>
    <row r="162" spans="1:65" s="13" customFormat="1">
      <c r="B162" s="220"/>
      <c r="C162" s="221"/>
      <c r="D162" s="215" t="s">
        <v>166</v>
      </c>
      <c r="E162" s="222" t="s">
        <v>1</v>
      </c>
      <c r="F162" s="223" t="s">
        <v>811</v>
      </c>
      <c r="G162" s="221"/>
      <c r="H162" s="224">
        <v>1</v>
      </c>
      <c r="I162" s="225"/>
      <c r="J162" s="221"/>
      <c r="K162" s="221"/>
      <c r="L162" s="226"/>
      <c r="M162" s="227"/>
      <c r="N162" s="228"/>
      <c r="O162" s="228"/>
      <c r="P162" s="228"/>
      <c r="Q162" s="228"/>
      <c r="R162" s="228"/>
      <c r="S162" s="228"/>
      <c r="T162" s="229"/>
      <c r="AT162" s="230" t="s">
        <v>166</v>
      </c>
      <c r="AU162" s="230" t="s">
        <v>85</v>
      </c>
      <c r="AV162" s="13" t="s">
        <v>87</v>
      </c>
      <c r="AW162" s="13" t="s">
        <v>34</v>
      </c>
      <c r="AX162" s="13" t="s">
        <v>85</v>
      </c>
      <c r="AY162" s="230" t="s">
        <v>134</v>
      </c>
    </row>
    <row r="163" spans="1:65" s="2" customFormat="1" ht="21.75" customHeight="1">
      <c r="A163" s="33"/>
      <c r="B163" s="34"/>
      <c r="C163" s="202" t="s">
        <v>232</v>
      </c>
      <c r="D163" s="202" t="s">
        <v>137</v>
      </c>
      <c r="E163" s="203" t="s">
        <v>508</v>
      </c>
      <c r="F163" s="204" t="s">
        <v>509</v>
      </c>
      <c r="G163" s="205" t="s">
        <v>217</v>
      </c>
      <c r="H163" s="206">
        <v>19.2</v>
      </c>
      <c r="I163" s="207"/>
      <c r="J163" s="208">
        <f>ROUND(I163*H163,2)</f>
        <v>0</v>
      </c>
      <c r="K163" s="204" t="s">
        <v>141</v>
      </c>
      <c r="L163" s="38"/>
      <c r="M163" s="209" t="s">
        <v>1</v>
      </c>
      <c r="N163" s="210" t="s">
        <v>42</v>
      </c>
      <c r="O163" s="70"/>
      <c r="P163" s="211">
        <f>O163*H163</f>
        <v>0</v>
      </c>
      <c r="Q163" s="211">
        <v>0</v>
      </c>
      <c r="R163" s="211">
        <f>Q163*H163</f>
        <v>0</v>
      </c>
      <c r="S163" s="211">
        <v>0</v>
      </c>
      <c r="T163" s="21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213" t="s">
        <v>142</v>
      </c>
      <c r="AT163" s="213" t="s">
        <v>137</v>
      </c>
      <c r="AU163" s="213" t="s">
        <v>85</v>
      </c>
      <c r="AY163" s="16" t="s">
        <v>134</v>
      </c>
      <c r="BE163" s="214">
        <f>IF(N163="základní",J163,0)</f>
        <v>0</v>
      </c>
      <c r="BF163" s="214">
        <f>IF(N163="snížená",J163,0)</f>
        <v>0</v>
      </c>
      <c r="BG163" s="214">
        <f>IF(N163="zákl. přenesená",J163,0)</f>
        <v>0</v>
      </c>
      <c r="BH163" s="214">
        <f>IF(N163="sníž. přenesená",J163,0)</f>
        <v>0</v>
      </c>
      <c r="BI163" s="214">
        <f>IF(N163="nulová",J163,0)</f>
        <v>0</v>
      </c>
      <c r="BJ163" s="16" t="s">
        <v>85</v>
      </c>
      <c r="BK163" s="214">
        <f>ROUND(I163*H163,2)</f>
        <v>0</v>
      </c>
      <c r="BL163" s="16" t="s">
        <v>142</v>
      </c>
      <c r="BM163" s="213" t="s">
        <v>812</v>
      </c>
    </row>
    <row r="164" spans="1:65" s="2" customFormat="1" ht="68.25">
      <c r="A164" s="33"/>
      <c r="B164" s="34"/>
      <c r="C164" s="35"/>
      <c r="D164" s="215" t="s">
        <v>144</v>
      </c>
      <c r="E164" s="35"/>
      <c r="F164" s="216" t="s">
        <v>511</v>
      </c>
      <c r="G164" s="35"/>
      <c r="H164" s="35"/>
      <c r="I164" s="114"/>
      <c r="J164" s="35"/>
      <c r="K164" s="35"/>
      <c r="L164" s="38"/>
      <c r="M164" s="217"/>
      <c r="N164" s="218"/>
      <c r="O164" s="70"/>
      <c r="P164" s="70"/>
      <c r="Q164" s="70"/>
      <c r="R164" s="70"/>
      <c r="S164" s="70"/>
      <c r="T164" s="71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T164" s="16" t="s">
        <v>144</v>
      </c>
      <c r="AU164" s="16" t="s">
        <v>85</v>
      </c>
    </row>
    <row r="165" spans="1:65" s="13" customFormat="1">
      <c r="B165" s="220"/>
      <c r="C165" s="221"/>
      <c r="D165" s="215" t="s">
        <v>166</v>
      </c>
      <c r="E165" s="222" t="s">
        <v>1</v>
      </c>
      <c r="F165" s="223" t="s">
        <v>813</v>
      </c>
      <c r="G165" s="221"/>
      <c r="H165" s="224">
        <v>19.2</v>
      </c>
      <c r="I165" s="225"/>
      <c r="J165" s="221"/>
      <c r="K165" s="221"/>
      <c r="L165" s="226"/>
      <c r="M165" s="227"/>
      <c r="N165" s="228"/>
      <c r="O165" s="228"/>
      <c r="P165" s="228"/>
      <c r="Q165" s="228"/>
      <c r="R165" s="228"/>
      <c r="S165" s="228"/>
      <c r="T165" s="229"/>
      <c r="AT165" s="230" t="s">
        <v>166</v>
      </c>
      <c r="AU165" s="230" t="s">
        <v>85</v>
      </c>
      <c r="AV165" s="13" t="s">
        <v>87</v>
      </c>
      <c r="AW165" s="13" t="s">
        <v>34</v>
      </c>
      <c r="AX165" s="13" t="s">
        <v>85</v>
      </c>
      <c r="AY165" s="230" t="s">
        <v>134</v>
      </c>
    </row>
    <row r="166" spans="1:65" s="2" customFormat="1" ht="21.75" customHeight="1">
      <c r="A166" s="33"/>
      <c r="B166" s="34"/>
      <c r="C166" s="202" t="s">
        <v>238</v>
      </c>
      <c r="D166" s="202" t="s">
        <v>137</v>
      </c>
      <c r="E166" s="203" t="s">
        <v>515</v>
      </c>
      <c r="F166" s="204" t="s">
        <v>516</v>
      </c>
      <c r="G166" s="205" t="s">
        <v>217</v>
      </c>
      <c r="H166" s="206">
        <v>19.399999999999999</v>
      </c>
      <c r="I166" s="207"/>
      <c r="J166" s="208">
        <f>ROUND(I166*H166,2)</f>
        <v>0</v>
      </c>
      <c r="K166" s="204" t="s">
        <v>141</v>
      </c>
      <c r="L166" s="38"/>
      <c r="M166" s="209" t="s">
        <v>1</v>
      </c>
      <c r="N166" s="210" t="s">
        <v>42</v>
      </c>
      <c r="O166" s="70"/>
      <c r="P166" s="211">
        <f>O166*H166</f>
        <v>0</v>
      </c>
      <c r="Q166" s="211">
        <v>0</v>
      </c>
      <c r="R166" s="211">
        <f>Q166*H166</f>
        <v>0</v>
      </c>
      <c r="S166" s="211">
        <v>0</v>
      </c>
      <c r="T166" s="21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213" t="s">
        <v>142</v>
      </c>
      <c r="AT166" s="213" t="s">
        <v>137</v>
      </c>
      <c r="AU166" s="213" t="s">
        <v>85</v>
      </c>
      <c r="AY166" s="16" t="s">
        <v>134</v>
      </c>
      <c r="BE166" s="214">
        <f>IF(N166="základní",J166,0)</f>
        <v>0</v>
      </c>
      <c r="BF166" s="214">
        <f>IF(N166="snížená",J166,0)</f>
        <v>0</v>
      </c>
      <c r="BG166" s="214">
        <f>IF(N166="zákl. přenesená",J166,0)</f>
        <v>0</v>
      </c>
      <c r="BH166" s="214">
        <f>IF(N166="sníž. přenesená",J166,0)</f>
        <v>0</v>
      </c>
      <c r="BI166" s="214">
        <f>IF(N166="nulová",J166,0)</f>
        <v>0</v>
      </c>
      <c r="BJ166" s="16" t="s">
        <v>85</v>
      </c>
      <c r="BK166" s="214">
        <f>ROUND(I166*H166,2)</f>
        <v>0</v>
      </c>
      <c r="BL166" s="16" t="s">
        <v>142</v>
      </c>
      <c r="BM166" s="213" t="s">
        <v>814</v>
      </c>
    </row>
    <row r="167" spans="1:65" s="2" customFormat="1" ht="68.25">
      <c r="A167" s="33"/>
      <c r="B167" s="34"/>
      <c r="C167" s="35"/>
      <c r="D167" s="215" t="s">
        <v>144</v>
      </c>
      <c r="E167" s="35"/>
      <c r="F167" s="216" t="s">
        <v>518</v>
      </c>
      <c r="G167" s="35"/>
      <c r="H167" s="35"/>
      <c r="I167" s="114"/>
      <c r="J167" s="35"/>
      <c r="K167" s="35"/>
      <c r="L167" s="38"/>
      <c r="M167" s="217"/>
      <c r="N167" s="218"/>
      <c r="O167" s="70"/>
      <c r="P167" s="70"/>
      <c r="Q167" s="70"/>
      <c r="R167" s="70"/>
      <c r="S167" s="70"/>
      <c r="T167" s="71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T167" s="16" t="s">
        <v>144</v>
      </c>
      <c r="AU167" s="16" t="s">
        <v>85</v>
      </c>
    </row>
    <row r="168" spans="1:65" s="13" customFormat="1">
      <c r="B168" s="220"/>
      <c r="C168" s="221"/>
      <c r="D168" s="215" t="s">
        <v>166</v>
      </c>
      <c r="E168" s="222" t="s">
        <v>1</v>
      </c>
      <c r="F168" s="223" t="s">
        <v>815</v>
      </c>
      <c r="G168" s="221"/>
      <c r="H168" s="224">
        <v>19.399999999999999</v>
      </c>
      <c r="I168" s="225"/>
      <c r="J168" s="221"/>
      <c r="K168" s="221"/>
      <c r="L168" s="226"/>
      <c r="M168" s="227"/>
      <c r="N168" s="228"/>
      <c r="O168" s="228"/>
      <c r="P168" s="228"/>
      <c r="Q168" s="228"/>
      <c r="R168" s="228"/>
      <c r="S168" s="228"/>
      <c r="T168" s="229"/>
      <c r="AT168" s="230" t="s">
        <v>166</v>
      </c>
      <c r="AU168" s="230" t="s">
        <v>85</v>
      </c>
      <c r="AV168" s="13" t="s">
        <v>87</v>
      </c>
      <c r="AW168" s="13" t="s">
        <v>34</v>
      </c>
      <c r="AX168" s="13" t="s">
        <v>85</v>
      </c>
      <c r="AY168" s="230" t="s">
        <v>134</v>
      </c>
    </row>
    <row r="169" spans="1:65" s="2" customFormat="1" ht="21.75" customHeight="1">
      <c r="A169" s="33"/>
      <c r="B169" s="34"/>
      <c r="C169" s="202" t="s">
        <v>244</v>
      </c>
      <c r="D169" s="202" t="s">
        <v>137</v>
      </c>
      <c r="E169" s="203" t="s">
        <v>527</v>
      </c>
      <c r="F169" s="204" t="s">
        <v>528</v>
      </c>
      <c r="G169" s="205" t="s">
        <v>140</v>
      </c>
      <c r="H169" s="206">
        <v>1</v>
      </c>
      <c r="I169" s="207"/>
      <c r="J169" s="208">
        <f>ROUND(I169*H169,2)</f>
        <v>0</v>
      </c>
      <c r="K169" s="204" t="s">
        <v>141</v>
      </c>
      <c r="L169" s="38"/>
      <c r="M169" s="209" t="s">
        <v>1</v>
      </c>
      <c r="N169" s="210" t="s">
        <v>42</v>
      </c>
      <c r="O169" s="70"/>
      <c r="P169" s="211">
        <f>O169*H169</f>
        <v>0</v>
      </c>
      <c r="Q169" s="211">
        <v>0</v>
      </c>
      <c r="R169" s="211">
        <f>Q169*H169</f>
        <v>0</v>
      </c>
      <c r="S169" s="211">
        <v>0</v>
      </c>
      <c r="T169" s="21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213" t="s">
        <v>142</v>
      </c>
      <c r="AT169" s="213" t="s">
        <v>137</v>
      </c>
      <c r="AU169" s="213" t="s">
        <v>85</v>
      </c>
      <c r="AY169" s="16" t="s">
        <v>134</v>
      </c>
      <c r="BE169" s="214">
        <f>IF(N169="základní",J169,0)</f>
        <v>0</v>
      </c>
      <c r="BF169" s="214">
        <f>IF(N169="snížená",J169,0)</f>
        <v>0</v>
      </c>
      <c r="BG169" s="214">
        <f>IF(N169="zákl. přenesená",J169,0)</f>
        <v>0</v>
      </c>
      <c r="BH169" s="214">
        <f>IF(N169="sníž. přenesená",J169,0)</f>
        <v>0</v>
      </c>
      <c r="BI169" s="214">
        <f>IF(N169="nulová",J169,0)</f>
        <v>0</v>
      </c>
      <c r="BJ169" s="16" t="s">
        <v>85</v>
      </c>
      <c r="BK169" s="214">
        <f>ROUND(I169*H169,2)</f>
        <v>0</v>
      </c>
      <c r="BL169" s="16" t="s">
        <v>142</v>
      </c>
      <c r="BM169" s="213" t="s">
        <v>816</v>
      </c>
    </row>
    <row r="170" spans="1:65" s="2" customFormat="1" ht="29.25">
      <c r="A170" s="33"/>
      <c r="B170" s="34"/>
      <c r="C170" s="35"/>
      <c r="D170" s="215" t="s">
        <v>144</v>
      </c>
      <c r="E170" s="35"/>
      <c r="F170" s="216" t="s">
        <v>530</v>
      </c>
      <c r="G170" s="35"/>
      <c r="H170" s="35"/>
      <c r="I170" s="114"/>
      <c r="J170" s="35"/>
      <c r="K170" s="35"/>
      <c r="L170" s="38"/>
      <c r="M170" s="217"/>
      <c r="N170" s="218"/>
      <c r="O170" s="70"/>
      <c r="P170" s="70"/>
      <c r="Q170" s="70"/>
      <c r="R170" s="70"/>
      <c r="S170" s="70"/>
      <c r="T170" s="71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T170" s="16" t="s">
        <v>144</v>
      </c>
      <c r="AU170" s="16" t="s">
        <v>85</v>
      </c>
    </row>
    <row r="171" spans="1:65" s="13" customFormat="1">
      <c r="B171" s="220"/>
      <c r="C171" s="221"/>
      <c r="D171" s="215" t="s">
        <v>166</v>
      </c>
      <c r="E171" s="222" t="s">
        <v>1</v>
      </c>
      <c r="F171" s="223" t="s">
        <v>817</v>
      </c>
      <c r="G171" s="221"/>
      <c r="H171" s="224">
        <v>1</v>
      </c>
      <c r="I171" s="225"/>
      <c r="J171" s="221"/>
      <c r="K171" s="221"/>
      <c r="L171" s="226"/>
      <c r="M171" s="252"/>
      <c r="N171" s="253"/>
      <c r="O171" s="253"/>
      <c r="P171" s="253"/>
      <c r="Q171" s="253"/>
      <c r="R171" s="253"/>
      <c r="S171" s="253"/>
      <c r="T171" s="254"/>
      <c r="AT171" s="230" t="s">
        <v>166</v>
      </c>
      <c r="AU171" s="230" t="s">
        <v>85</v>
      </c>
      <c r="AV171" s="13" t="s">
        <v>87</v>
      </c>
      <c r="AW171" s="13" t="s">
        <v>34</v>
      </c>
      <c r="AX171" s="13" t="s">
        <v>85</v>
      </c>
      <c r="AY171" s="230" t="s">
        <v>134</v>
      </c>
    </row>
    <row r="172" spans="1:65" s="2" customFormat="1" ht="6.95" customHeight="1">
      <c r="A172" s="33"/>
      <c r="B172" s="53"/>
      <c r="C172" s="54"/>
      <c r="D172" s="54"/>
      <c r="E172" s="54"/>
      <c r="F172" s="54"/>
      <c r="G172" s="54"/>
      <c r="H172" s="54"/>
      <c r="I172" s="151"/>
      <c r="J172" s="54"/>
      <c r="K172" s="54"/>
      <c r="L172" s="38"/>
      <c r="M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</row>
  </sheetData>
  <sheetProtection algorithmName="SHA-512" hashValue="kaDOqDC1rDzfROe/gVLveMqoeHOG7qDJD6FEzesjNTaXNF++c06OKWUBHt6aZz2eZacueZiZkwX5FRK+tfj5Bw==" saltValue="6O52UR4Sa5F0KI6WbgtFGcxbAmbKiAcJ34LQT90q3uj9bFrfaSmhaBGijHQwvba+tbJ1Zy4uie88W1+TelUEig==" spinCount="100000" sheet="1" objects="1" scenarios="1" formatColumns="0" formatRows="0" autoFilter="0"/>
  <autoFilter ref="C118:K171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39"/>
  <sheetViews>
    <sheetView showGridLines="0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" style="1" customWidth="1"/>
    <col min="8" max="8" width="11.5" style="1" customWidth="1"/>
    <col min="9" max="9" width="20.1640625" style="107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7"/>
      <c r="L2" s="260"/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6" t="s">
        <v>107</v>
      </c>
    </row>
    <row r="3" spans="1:46" s="1" customFormat="1" ht="6.95" customHeight="1">
      <c r="B3" s="108"/>
      <c r="C3" s="109"/>
      <c r="D3" s="109"/>
      <c r="E3" s="109"/>
      <c r="F3" s="109"/>
      <c r="G3" s="109"/>
      <c r="H3" s="109"/>
      <c r="I3" s="110"/>
      <c r="J3" s="109"/>
      <c r="K3" s="109"/>
      <c r="L3" s="19"/>
      <c r="AT3" s="16" t="s">
        <v>87</v>
      </c>
    </row>
    <row r="4" spans="1:46" s="1" customFormat="1" ht="24.95" customHeight="1">
      <c r="B4" s="19"/>
      <c r="D4" s="111" t="s">
        <v>108</v>
      </c>
      <c r="I4" s="107"/>
      <c r="L4" s="19"/>
      <c r="M4" s="112" t="s">
        <v>10</v>
      </c>
      <c r="AT4" s="16" t="s">
        <v>4</v>
      </c>
    </row>
    <row r="5" spans="1:46" s="1" customFormat="1" ht="6.95" customHeight="1">
      <c r="B5" s="19"/>
      <c r="I5" s="107"/>
      <c r="L5" s="19"/>
    </row>
    <row r="6" spans="1:46" s="1" customFormat="1" ht="12" customHeight="1">
      <c r="B6" s="19"/>
      <c r="D6" s="113" t="s">
        <v>16</v>
      </c>
      <c r="I6" s="107"/>
      <c r="L6" s="19"/>
    </row>
    <row r="7" spans="1:46" s="1" customFormat="1" ht="16.5" customHeight="1">
      <c r="B7" s="19"/>
      <c r="E7" s="304" t="str">
        <f>'Rekapitulace stavby'!K6</f>
        <v>Oprava kolejí a výhybek v žst. Ostrava hl.n., obvod pravé n.</v>
      </c>
      <c r="F7" s="305"/>
      <c r="G7" s="305"/>
      <c r="H7" s="305"/>
      <c r="I7" s="107"/>
      <c r="L7" s="19"/>
    </row>
    <row r="8" spans="1:46" s="2" customFormat="1" ht="12" customHeight="1">
      <c r="A8" s="33"/>
      <c r="B8" s="38"/>
      <c r="C8" s="33"/>
      <c r="D8" s="113" t="s">
        <v>109</v>
      </c>
      <c r="E8" s="33"/>
      <c r="F8" s="33"/>
      <c r="G8" s="33"/>
      <c r="H8" s="33"/>
      <c r="I8" s="114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6.5" customHeight="1">
      <c r="A9" s="33"/>
      <c r="B9" s="38"/>
      <c r="C9" s="33"/>
      <c r="D9" s="33"/>
      <c r="E9" s="306" t="s">
        <v>818</v>
      </c>
      <c r="F9" s="307"/>
      <c r="G9" s="307"/>
      <c r="H9" s="307"/>
      <c r="I9" s="114"/>
      <c r="J9" s="33"/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>
      <c r="A10" s="33"/>
      <c r="B10" s="38"/>
      <c r="C10" s="33"/>
      <c r="D10" s="33"/>
      <c r="E10" s="33"/>
      <c r="F10" s="33"/>
      <c r="G10" s="33"/>
      <c r="H10" s="33"/>
      <c r="I10" s="114"/>
      <c r="J10" s="33"/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2" customHeight="1">
      <c r="A11" s="33"/>
      <c r="B11" s="38"/>
      <c r="C11" s="33"/>
      <c r="D11" s="113" t="s">
        <v>18</v>
      </c>
      <c r="E11" s="33"/>
      <c r="F11" s="115" t="s">
        <v>1</v>
      </c>
      <c r="G11" s="33"/>
      <c r="H11" s="33"/>
      <c r="I11" s="116" t="s">
        <v>19</v>
      </c>
      <c r="J11" s="115" t="s">
        <v>1</v>
      </c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13" t="s">
        <v>20</v>
      </c>
      <c r="E12" s="33"/>
      <c r="F12" s="115" t="s">
        <v>21</v>
      </c>
      <c r="G12" s="33"/>
      <c r="H12" s="33"/>
      <c r="I12" s="116" t="s">
        <v>22</v>
      </c>
      <c r="J12" s="117" t="str">
        <f>'Rekapitulace stavby'!AN8</f>
        <v>1. 7. 2020</v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0.9" customHeight="1">
      <c r="A13" s="33"/>
      <c r="B13" s="38"/>
      <c r="C13" s="33"/>
      <c r="D13" s="33"/>
      <c r="E13" s="33"/>
      <c r="F13" s="33"/>
      <c r="G13" s="33"/>
      <c r="H13" s="33"/>
      <c r="I13" s="114"/>
      <c r="J13" s="33"/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12" customHeight="1">
      <c r="A14" s="33"/>
      <c r="B14" s="38"/>
      <c r="C14" s="33"/>
      <c r="D14" s="113" t="s">
        <v>24</v>
      </c>
      <c r="E14" s="33"/>
      <c r="F14" s="33"/>
      <c r="G14" s="33"/>
      <c r="H14" s="33"/>
      <c r="I14" s="116" t="s">
        <v>25</v>
      </c>
      <c r="J14" s="115" t="s">
        <v>26</v>
      </c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8" customHeight="1">
      <c r="A15" s="33"/>
      <c r="B15" s="38"/>
      <c r="C15" s="33"/>
      <c r="D15" s="33"/>
      <c r="E15" s="115" t="s">
        <v>27</v>
      </c>
      <c r="F15" s="33"/>
      <c r="G15" s="33"/>
      <c r="H15" s="33"/>
      <c r="I15" s="116" t="s">
        <v>28</v>
      </c>
      <c r="J15" s="115" t="s">
        <v>29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6.95" customHeight="1">
      <c r="A16" s="33"/>
      <c r="B16" s="38"/>
      <c r="C16" s="33"/>
      <c r="D16" s="33"/>
      <c r="E16" s="33"/>
      <c r="F16" s="33"/>
      <c r="G16" s="33"/>
      <c r="H16" s="33"/>
      <c r="I16" s="114"/>
      <c r="J16" s="33"/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12" customHeight="1">
      <c r="A17" s="33"/>
      <c r="B17" s="38"/>
      <c r="C17" s="33"/>
      <c r="D17" s="113" t="s">
        <v>30</v>
      </c>
      <c r="E17" s="33"/>
      <c r="F17" s="33"/>
      <c r="G17" s="33"/>
      <c r="H17" s="33"/>
      <c r="I17" s="116" t="s">
        <v>25</v>
      </c>
      <c r="J17" s="29" t="str">
        <f>'Rekapitulace stavby'!AN13</f>
        <v>Vyplň údaj</v>
      </c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8" customHeight="1">
      <c r="A18" s="33"/>
      <c r="B18" s="38"/>
      <c r="C18" s="33"/>
      <c r="D18" s="33"/>
      <c r="E18" s="308" t="str">
        <f>'Rekapitulace stavby'!E14</f>
        <v>Vyplň údaj</v>
      </c>
      <c r="F18" s="309"/>
      <c r="G18" s="309"/>
      <c r="H18" s="309"/>
      <c r="I18" s="116" t="s">
        <v>28</v>
      </c>
      <c r="J18" s="29" t="str">
        <f>'Rekapitulace stavby'!AN14</f>
        <v>Vyplň údaj</v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6.95" customHeight="1">
      <c r="A19" s="33"/>
      <c r="B19" s="38"/>
      <c r="C19" s="33"/>
      <c r="D19" s="33"/>
      <c r="E19" s="33"/>
      <c r="F19" s="33"/>
      <c r="G19" s="33"/>
      <c r="H19" s="33"/>
      <c r="I19" s="114"/>
      <c r="J19" s="33"/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12" customHeight="1">
      <c r="A20" s="33"/>
      <c r="B20" s="38"/>
      <c r="C20" s="33"/>
      <c r="D20" s="113" t="s">
        <v>32</v>
      </c>
      <c r="E20" s="33"/>
      <c r="F20" s="33"/>
      <c r="G20" s="33"/>
      <c r="H20" s="33"/>
      <c r="I20" s="116" t="s">
        <v>25</v>
      </c>
      <c r="J20" s="115" t="str">
        <f>IF('Rekapitulace stavby'!AN16="","",'Rekapitulace stavby'!AN16)</f>
        <v/>
      </c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8" customHeight="1">
      <c r="A21" s="33"/>
      <c r="B21" s="38"/>
      <c r="C21" s="33"/>
      <c r="D21" s="33"/>
      <c r="E21" s="115" t="str">
        <f>IF('Rekapitulace stavby'!E17="","",'Rekapitulace stavby'!E17)</f>
        <v xml:space="preserve"> </v>
      </c>
      <c r="F21" s="33"/>
      <c r="G21" s="33"/>
      <c r="H21" s="33"/>
      <c r="I21" s="116" t="s">
        <v>28</v>
      </c>
      <c r="J21" s="115" t="str">
        <f>IF('Rekapitulace stavby'!AN17="","",'Rekapitulace stavby'!AN17)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6.95" customHeight="1">
      <c r="A22" s="33"/>
      <c r="B22" s="38"/>
      <c r="C22" s="33"/>
      <c r="D22" s="33"/>
      <c r="E22" s="33"/>
      <c r="F22" s="33"/>
      <c r="G22" s="33"/>
      <c r="H22" s="33"/>
      <c r="I22" s="114"/>
      <c r="J22" s="33"/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12" customHeight="1">
      <c r="A23" s="33"/>
      <c r="B23" s="38"/>
      <c r="C23" s="33"/>
      <c r="D23" s="113" t="s">
        <v>35</v>
      </c>
      <c r="E23" s="33"/>
      <c r="F23" s="33"/>
      <c r="G23" s="33"/>
      <c r="H23" s="33"/>
      <c r="I23" s="116" t="s">
        <v>25</v>
      </c>
      <c r="J23" s="115" t="str">
        <f>IF('Rekapitulace stavby'!AN19="","",'Rekapitulace stavby'!AN19)</f>
        <v/>
      </c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8" customHeight="1">
      <c r="A24" s="33"/>
      <c r="B24" s="38"/>
      <c r="C24" s="33"/>
      <c r="D24" s="33"/>
      <c r="E24" s="115" t="str">
        <f>IF('Rekapitulace stavby'!E20="","",'Rekapitulace stavby'!E20)</f>
        <v xml:space="preserve"> </v>
      </c>
      <c r="F24" s="33"/>
      <c r="G24" s="33"/>
      <c r="H24" s="33"/>
      <c r="I24" s="116" t="s">
        <v>28</v>
      </c>
      <c r="J24" s="115" t="str">
        <f>IF('Rekapitulace stavby'!AN20="","",'Rekapitulace stavby'!AN20)</f>
        <v/>
      </c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2" customFormat="1" ht="6.95" customHeight="1">
      <c r="A25" s="33"/>
      <c r="B25" s="38"/>
      <c r="C25" s="33"/>
      <c r="D25" s="33"/>
      <c r="E25" s="33"/>
      <c r="F25" s="33"/>
      <c r="G25" s="33"/>
      <c r="H25" s="33"/>
      <c r="I25" s="114"/>
      <c r="J25" s="33"/>
      <c r="K25" s="33"/>
      <c r="L25" s="50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</row>
    <row r="26" spans="1:31" s="2" customFormat="1" ht="12" customHeight="1">
      <c r="A26" s="33"/>
      <c r="B26" s="38"/>
      <c r="C26" s="33"/>
      <c r="D26" s="113" t="s">
        <v>36</v>
      </c>
      <c r="E26" s="33"/>
      <c r="F26" s="33"/>
      <c r="G26" s="33"/>
      <c r="H26" s="33"/>
      <c r="I26" s="114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8" customFormat="1" ht="16.5" customHeight="1">
      <c r="A27" s="118"/>
      <c r="B27" s="119"/>
      <c r="C27" s="118"/>
      <c r="D27" s="118"/>
      <c r="E27" s="310" t="s">
        <v>1</v>
      </c>
      <c r="F27" s="310"/>
      <c r="G27" s="310"/>
      <c r="H27" s="310"/>
      <c r="I27" s="120"/>
      <c r="J27" s="118"/>
      <c r="K27" s="118"/>
      <c r="L27" s="121"/>
      <c r="S27" s="118"/>
      <c r="T27" s="118"/>
      <c r="U27" s="118"/>
      <c r="V27" s="118"/>
      <c r="W27" s="118"/>
      <c r="X27" s="118"/>
      <c r="Y27" s="118"/>
      <c r="Z27" s="118"/>
      <c r="AA27" s="118"/>
      <c r="AB27" s="118"/>
      <c r="AC27" s="118"/>
      <c r="AD27" s="118"/>
      <c r="AE27" s="118"/>
    </row>
    <row r="28" spans="1:31" s="2" customFormat="1" ht="6.95" customHeight="1">
      <c r="A28" s="33"/>
      <c r="B28" s="38"/>
      <c r="C28" s="33"/>
      <c r="D28" s="33"/>
      <c r="E28" s="33"/>
      <c r="F28" s="33"/>
      <c r="G28" s="33"/>
      <c r="H28" s="33"/>
      <c r="I28" s="114"/>
      <c r="J28" s="33"/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22"/>
      <c r="E29" s="122"/>
      <c r="F29" s="122"/>
      <c r="G29" s="122"/>
      <c r="H29" s="122"/>
      <c r="I29" s="123"/>
      <c r="J29" s="122"/>
      <c r="K29" s="12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25.35" customHeight="1">
      <c r="A30" s="33"/>
      <c r="B30" s="38"/>
      <c r="C30" s="33"/>
      <c r="D30" s="124" t="s">
        <v>37</v>
      </c>
      <c r="E30" s="33"/>
      <c r="F30" s="33"/>
      <c r="G30" s="33"/>
      <c r="H30" s="33"/>
      <c r="I30" s="114"/>
      <c r="J30" s="125">
        <f>ROUND(J117, 2)</f>
        <v>0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6.95" customHeight="1">
      <c r="A31" s="33"/>
      <c r="B31" s="38"/>
      <c r="C31" s="33"/>
      <c r="D31" s="122"/>
      <c r="E31" s="122"/>
      <c r="F31" s="122"/>
      <c r="G31" s="122"/>
      <c r="H31" s="122"/>
      <c r="I31" s="123"/>
      <c r="J31" s="122"/>
      <c r="K31" s="122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33"/>
      <c r="F32" s="126" t="s">
        <v>39</v>
      </c>
      <c r="G32" s="33"/>
      <c r="H32" s="33"/>
      <c r="I32" s="127" t="s">
        <v>38</v>
      </c>
      <c r="J32" s="126" t="s">
        <v>40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customHeight="1">
      <c r="A33" s="33"/>
      <c r="B33" s="38"/>
      <c r="C33" s="33"/>
      <c r="D33" s="128" t="s">
        <v>41</v>
      </c>
      <c r="E33" s="113" t="s">
        <v>42</v>
      </c>
      <c r="F33" s="129">
        <f>ROUND((SUM(BE117:BE138)),  2)</f>
        <v>0</v>
      </c>
      <c r="G33" s="33"/>
      <c r="H33" s="33"/>
      <c r="I33" s="130">
        <v>0.21</v>
      </c>
      <c r="J33" s="129">
        <f>ROUND(((SUM(BE117:BE138))*I33),  2)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customHeight="1">
      <c r="A34" s="33"/>
      <c r="B34" s="38"/>
      <c r="C34" s="33"/>
      <c r="D34" s="33"/>
      <c r="E34" s="113" t="s">
        <v>43</v>
      </c>
      <c r="F34" s="129">
        <f>ROUND((SUM(BF117:BF138)),  2)</f>
        <v>0</v>
      </c>
      <c r="G34" s="33"/>
      <c r="H34" s="33"/>
      <c r="I34" s="130">
        <v>0.15</v>
      </c>
      <c r="J34" s="129">
        <f>ROUND(((SUM(BF117:BF138))*I34),  2)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13" t="s">
        <v>44</v>
      </c>
      <c r="F35" s="129">
        <f>ROUND((SUM(BG117:BG138)),  2)</f>
        <v>0</v>
      </c>
      <c r="G35" s="33"/>
      <c r="H35" s="33"/>
      <c r="I35" s="130">
        <v>0.21</v>
      </c>
      <c r="J35" s="129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14.45" hidden="1" customHeight="1">
      <c r="A36" s="33"/>
      <c r="B36" s="38"/>
      <c r="C36" s="33"/>
      <c r="D36" s="33"/>
      <c r="E36" s="113" t="s">
        <v>45</v>
      </c>
      <c r="F36" s="129">
        <f>ROUND((SUM(BH117:BH138)),  2)</f>
        <v>0</v>
      </c>
      <c r="G36" s="33"/>
      <c r="H36" s="33"/>
      <c r="I36" s="130">
        <v>0.15</v>
      </c>
      <c r="J36" s="129">
        <f>0</f>
        <v>0</v>
      </c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14.45" hidden="1" customHeight="1">
      <c r="A37" s="33"/>
      <c r="B37" s="38"/>
      <c r="C37" s="33"/>
      <c r="D37" s="33"/>
      <c r="E37" s="113" t="s">
        <v>46</v>
      </c>
      <c r="F37" s="129">
        <f>ROUND((SUM(BI117:BI138)),  2)</f>
        <v>0</v>
      </c>
      <c r="G37" s="33"/>
      <c r="H37" s="33"/>
      <c r="I37" s="130">
        <v>0</v>
      </c>
      <c r="J37" s="129">
        <f>0</f>
        <v>0</v>
      </c>
      <c r="K37" s="33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6.95" customHeight="1">
      <c r="A38" s="33"/>
      <c r="B38" s="38"/>
      <c r="C38" s="33"/>
      <c r="D38" s="33"/>
      <c r="E38" s="33"/>
      <c r="F38" s="33"/>
      <c r="G38" s="33"/>
      <c r="H38" s="33"/>
      <c r="I38" s="114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2" customFormat="1" ht="25.35" customHeight="1">
      <c r="A39" s="33"/>
      <c r="B39" s="38"/>
      <c r="C39" s="131"/>
      <c r="D39" s="132" t="s">
        <v>47</v>
      </c>
      <c r="E39" s="133"/>
      <c r="F39" s="133"/>
      <c r="G39" s="134" t="s">
        <v>48</v>
      </c>
      <c r="H39" s="135" t="s">
        <v>49</v>
      </c>
      <c r="I39" s="136"/>
      <c r="J39" s="137">
        <f>SUM(J30:J37)</f>
        <v>0</v>
      </c>
      <c r="K39" s="138"/>
      <c r="L39" s="50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</row>
    <row r="40" spans="1:31" s="2" customFormat="1" ht="14.45" customHeight="1">
      <c r="A40" s="33"/>
      <c r="B40" s="38"/>
      <c r="C40" s="33"/>
      <c r="D40" s="33"/>
      <c r="E40" s="33"/>
      <c r="F40" s="33"/>
      <c r="G40" s="33"/>
      <c r="H40" s="33"/>
      <c r="I40" s="114"/>
      <c r="J40" s="33"/>
      <c r="K40" s="33"/>
      <c r="L40" s="50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</row>
    <row r="41" spans="1:31" s="1" customFormat="1" ht="14.45" customHeight="1">
      <c r="B41" s="19"/>
      <c r="I41" s="107"/>
      <c r="L41" s="19"/>
    </row>
    <row r="42" spans="1:31" s="1" customFormat="1" ht="14.45" customHeight="1">
      <c r="B42" s="19"/>
      <c r="I42" s="107"/>
      <c r="L42" s="19"/>
    </row>
    <row r="43" spans="1:31" s="1" customFormat="1" ht="14.45" customHeight="1">
      <c r="B43" s="19"/>
      <c r="I43" s="107"/>
      <c r="L43" s="19"/>
    </row>
    <row r="44" spans="1:31" s="1" customFormat="1" ht="14.45" customHeight="1">
      <c r="B44" s="19"/>
      <c r="I44" s="107"/>
      <c r="L44" s="19"/>
    </row>
    <row r="45" spans="1:31" s="1" customFormat="1" ht="14.45" customHeight="1">
      <c r="B45" s="19"/>
      <c r="I45" s="107"/>
      <c r="L45" s="19"/>
    </row>
    <row r="46" spans="1:31" s="1" customFormat="1" ht="14.45" customHeight="1">
      <c r="B46" s="19"/>
      <c r="I46" s="107"/>
      <c r="L46" s="19"/>
    </row>
    <row r="47" spans="1:31" s="1" customFormat="1" ht="14.45" customHeight="1">
      <c r="B47" s="19"/>
      <c r="I47" s="107"/>
      <c r="L47" s="19"/>
    </row>
    <row r="48" spans="1:31" s="1" customFormat="1" ht="14.45" customHeight="1">
      <c r="B48" s="19"/>
      <c r="I48" s="107"/>
      <c r="L48" s="19"/>
    </row>
    <row r="49" spans="1:31" s="1" customFormat="1" ht="14.45" customHeight="1">
      <c r="B49" s="19"/>
      <c r="I49" s="107"/>
      <c r="L49" s="19"/>
    </row>
    <row r="50" spans="1:31" s="2" customFormat="1" ht="14.45" customHeight="1">
      <c r="B50" s="50"/>
      <c r="D50" s="139" t="s">
        <v>50</v>
      </c>
      <c r="E50" s="140"/>
      <c r="F50" s="140"/>
      <c r="G50" s="139" t="s">
        <v>51</v>
      </c>
      <c r="H50" s="140"/>
      <c r="I50" s="141"/>
      <c r="J50" s="140"/>
      <c r="K50" s="140"/>
      <c r="L50" s="50"/>
    </row>
    <row r="51" spans="1:31">
      <c r="B51" s="19"/>
      <c r="L51" s="19"/>
    </row>
    <row r="52" spans="1:31">
      <c r="B52" s="19"/>
      <c r="L52" s="19"/>
    </row>
    <row r="53" spans="1:31">
      <c r="B53" s="19"/>
      <c r="L53" s="19"/>
    </row>
    <row r="54" spans="1:31">
      <c r="B54" s="19"/>
      <c r="L54" s="19"/>
    </row>
    <row r="55" spans="1:31">
      <c r="B55" s="19"/>
      <c r="L55" s="19"/>
    </row>
    <row r="56" spans="1:31">
      <c r="B56" s="19"/>
      <c r="L56" s="19"/>
    </row>
    <row r="57" spans="1:31">
      <c r="B57" s="19"/>
      <c r="L57" s="19"/>
    </row>
    <row r="58" spans="1:31">
      <c r="B58" s="19"/>
      <c r="L58" s="19"/>
    </row>
    <row r="59" spans="1:31">
      <c r="B59" s="19"/>
      <c r="L59" s="19"/>
    </row>
    <row r="60" spans="1:31">
      <c r="B60" s="19"/>
      <c r="L60" s="19"/>
    </row>
    <row r="61" spans="1:31" s="2" customFormat="1" ht="12.75">
      <c r="A61" s="33"/>
      <c r="B61" s="38"/>
      <c r="C61" s="33"/>
      <c r="D61" s="142" t="s">
        <v>52</v>
      </c>
      <c r="E61" s="143"/>
      <c r="F61" s="144" t="s">
        <v>53</v>
      </c>
      <c r="G61" s="142" t="s">
        <v>52</v>
      </c>
      <c r="H61" s="143"/>
      <c r="I61" s="145"/>
      <c r="J61" s="146" t="s">
        <v>53</v>
      </c>
      <c r="K61" s="143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>
      <c r="B62" s="19"/>
      <c r="L62" s="19"/>
    </row>
    <row r="63" spans="1:31">
      <c r="B63" s="19"/>
      <c r="L63" s="19"/>
    </row>
    <row r="64" spans="1:31">
      <c r="B64" s="19"/>
      <c r="L64" s="19"/>
    </row>
    <row r="65" spans="1:31" s="2" customFormat="1" ht="12.75">
      <c r="A65" s="33"/>
      <c r="B65" s="38"/>
      <c r="C65" s="33"/>
      <c r="D65" s="139" t="s">
        <v>54</v>
      </c>
      <c r="E65" s="147"/>
      <c r="F65" s="147"/>
      <c r="G65" s="139" t="s">
        <v>55</v>
      </c>
      <c r="H65" s="147"/>
      <c r="I65" s="148"/>
      <c r="J65" s="147"/>
      <c r="K65" s="147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>
      <c r="B66" s="19"/>
      <c r="L66" s="19"/>
    </row>
    <row r="67" spans="1:31">
      <c r="B67" s="19"/>
      <c r="L67" s="19"/>
    </row>
    <row r="68" spans="1:31">
      <c r="B68" s="19"/>
      <c r="L68" s="19"/>
    </row>
    <row r="69" spans="1:31">
      <c r="B69" s="19"/>
      <c r="L69" s="19"/>
    </row>
    <row r="70" spans="1:31">
      <c r="B70" s="19"/>
      <c r="L70" s="19"/>
    </row>
    <row r="71" spans="1:31">
      <c r="B71" s="19"/>
      <c r="L71" s="19"/>
    </row>
    <row r="72" spans="1:31">
      <c r="B72" s="19"/>
      <c r="L72" s="19"/>
    </row>
    <row r="73" spans="1:31">
      <c r="B73" s="19"/>
      <c r="L73" s="19"/>
    </row>
    <row r="74" spans="1:31">
      <c r="B74" s="19"/>
      <c r="L74" s="19"/>
    </row>
    <row r="75" spans="1:31">
      <c r="B75" s="19"/>
      <c r="L75" s="19"/>
    </row>
    <row r="76" spans="1:31" s="2" customFormat="1" ht="12.75">
      <c r="A76" s="33"/>
      <c r="B76" s="38"/>
      <c r="C76" s="33"/>
      <c r="D76" s="142" t="s">
        <v>52</v>
      </c>
      <c r="E76" s="143"/>
      <c r="F76" s="144" t="s">
        <v>53</v>
      </c>
      <c r="G76" s="142" t="s">
        <v>52</v>
      </c>
      <c r="H76" s="143"/>
      <c r="I76" s="145"/>
      <c r="J76" s="146" t="s">
        <v>53</v>
      </c>
      <c r="K76" s="143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49"/>
      <c r="C77" s="150"/>
      <c r="D77" s="150"/>
      <c r="E77" s="150"/>
      <c r="F77" s="150"/>
      <c r="G77" s="150"/>
      <c r="H77" s="150"/>
      <c r="I77" s="151"/>
      <c r="J77" s="150"/>
      <c r="K77" s="150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customHeight="1">
      <c r="A81" s="33"/>
      <c r="B81" s="152"/>
      <c r="C81" s="153"/>
      <c r="D81" s="153"/>
      <c r="E81" s="153"/>
      <c r="F81" s="153"/>
      <c r="G81" s="153"/>
      <c r="H81" s="153"/>
      <c r="I81" s="154"/>
      <c r="J81" s="153"/>
      <c r="K81" s="153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customHeight="1">
      <c r="A82" s="33"/>
      <c r="B82" s="34"/>
      <c r="C82" s="22" t="s">
        <v>111</v>
      </c>
      <c r="D82" s="35"/>
      <c r="E82" s="35"/>
      <c r="F82" s="35"/>
      <c r="G82" s="35"/>
      <c r="H82" s="35"/>
      <c r="I82" s="114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114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114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customHeight="1">
      <c r="A85" s="33"/>
      <c r="B85" s="34"/>
      <c r="C85" s="35"/>
      <c r="D85" s="35"/>
      <c r="E85" s="302" t="str">
        <f>E7</f>
        <v>Oprava kolejí a výhybek v žst. Ostrava hl.n., obvod pravé n.</v>
      </c>
      <c r="F85" s="303"/>
      <c r="G85" s="303"/>
      <c r="H85" s="303"/>
      <c r="I85" s="114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12" customHeight="1">
      <c r="A86" s="33"/>
      <c r="B86" s="34"/>
      <c r="C86" s="28" t="s">
        <v>109</v>
      </c>
      <c r="D86" s="35"/>
      <c r="E86" s="35"/>
      <c r="F86" s="35"/>
      <c r="G86" s="35"/>
      <c r="H86" s="35"/>
      <c r="I86" s="114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6.5" customHeight="1">
      <c r="A87" s="33"/>
      <c r="B87" s="34"/>
      <c r="C87" s="35"/>
      <c r="D87" s="35"/>
      <c r="E87" s="290" t="str">
        <f>E9</f>
        <v>VON - Oprava kolejí a výhybek v žst. Ostrava hl.n., obvod pravé n.</v>
      </c>
      <c r="F87" s="301"/>
      <c r="G87" s="301"/>
      <c r="H87" s="301"/>
      <c r="I87" s="114"/>
      <c r="J87" s="35"/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114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2" customHeight="1">
      <c r="A89" s="33"/>
      <c r="B89" s="34"/>
      <c r="C89" s="28" t="s">
        <v>20</v>
      </c>
      <c r="D89" s="35"/>
      <c r="E89" s="35"/>
      <c r="F89" s="26" t="str">
        <f>F12</f>
        <v>PS Ostrava</v>
      </c>
      <c r="G89" s="35"/>
      <c r="H89" s="35"/>
      <c r="I89" s="116" t="s">
        <v>22</v>
      </c>
      <c r="J89" s="65" t="str">
        <f>IF(J12="","",J12)</f>
        <v>1. 7. 2020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6.95" customHeight="1">
      <c r="A90" s="33"/>
      <c r="B90" s="34"/>
      <c r="C90" s="35"/>
      <c r="D90" s="35"/>
      <c r="E90" s="35"/>
      <c r="F90" s="35"/>
      <c r="G90" s="35"/>
      <c r="H90" s="35"/>
      <c r="I90" s="114"/>
      <c r="J90" s="35"/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5.2" customHeight="1">
      <c r="A91" s="33"/>
      <c r="B91" s="34"/>
      <c r="C91" s="28" t="s">
        <v>24</v>
      </c>
      <c r="D91" s="35"/>
      <c r="E91" s="35"/>
      <c r="F91" s="26" t="str">
        <f>E15</f>
        <v>Správa železnic, státní organizace, OŘ Ostrava</v>
      </c>
      <c r="G91" s="35"/>
      <c r="H91" s="35"/>
      <c r="I91" s="116" t="s">
        <v>32</v>
      </c>
      <c r="J91" s="31" t="str">
        <f>E21</f>
        <v xml:space="preserve"> </v>
      </c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15.2" customHeight="1">
      <c r="A92" s="33"/>
      <c r="B92" s="34"/>
      <c r="C92" s="28" t="s">
        <v>30</v>
      </c>
      <c r="D92" s="35"/>
      <c r="E92" s="35"/>
      <c r="F92" s="26" t="str">
        <f>IF(E18="","",E18)</f>
        <v>Vyplň údaj</v>
      </c>
      <c r="G92" s="35"/>
      <c r="H92" s="35"/>
      <c r="I92" s="116" t="s">
        <v>35</v>
      </c>
      <c r="J92" s="31" t="str">
        <f>E24</f>
        <v xml:space="preserve"> </v>
      </c>
      <c r="K92" s="35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customHeight="1">
      <c r="A93" s="33"/>
      <c r="B93" s="34"/>
      <c r="C93" s="35"/>
      <c r="D93" s="35"/>
      <c r="E93" s="35"/>
      <c r="F93" s="35"/>
      <c r="G93" s="35"/>
      <c r="H93" s="35"/>
      <c r="I93" s="114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9.25" customHeight="1">
      <c r="A94" s="33"/>
      <c r="B94" s="34"/>
      <c r="C94" s="155" t="s">
        <v>112</v>
      </c>
      <c r="D94" s="156"/>
      <c r="E94" s="156"/>
      <c r="F94" s="156"/>
      <c r="G94" s="156"/>
      <c r="H94" s="156"/>
      <c r="I94" s="157"/>
      <c r="J94" s="158" t="s">
        <v>113</v>
      </c>
      <c r="K94" s="156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</row>
    <row r="95" spans="1:47" s="2" customFormat="1" ht="10.35" customHeight="1">
      <c r="A95" s="33"/>
      <c r="B95" s="34"/>
      <c r="C95" s="35"/>
      <c r="D95" s="35"/>
      <c r="E95" s="35"/>
      <c r="F95" s="35"/>
      <c r="G95" s="35"/>
      <c r="H95" s="35"/>
      <c r="I95" s="114"/>
      <c r="J95" s="35"/>
      <c r="K95" s="35"/>
      <c r="L95" s="50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</row>
    <row r="96" spans="1:47" s="2" customFormat="1" ht="22.9" customHeight="1">
      <c r="A96" s="33"/>
      <c r="B96" s="34"/>
      <c r="C96" s="159" t="s">
        <v>114</v>
      </c>
      <c r="D96" s="35"/>
      <c r="E96" s="35"/>
      <c r="F96" s="35"/>
      <c r="G96" s="35"/>
      <c r="H96" s="35"/>
      <c r="I96" s="114"/>
      <c r="J96" s="83">
        <f>J117</f>
        <v>0</v>
      </c>
      <c r="K96" s="35"/>
      <c r="L96" s="50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U96" s="16" t="s">
        <v>115</v>
      </c>
    </row>
    <row r="97" spans="1:31" s="9" customFormat="1" ht="24.95" customHeight="1">
      <c r="B97" s="160"/>
      <c r="C97" s="161"/>
      <c r="D97" s="162" t="s">
        <v>819</v>
      </c>
      <c r="E97" s="163"/>
      <c r="F97" s="163"/>
      <c r="G97" s="163"/>
      <c r="H97" s="163"/>
      <c r="I97" s="164"/>
      <c r="J97" s="165">
        <f>J118</f>
        <v>0</v>
      </c>
      <c r="K97" s="161"/>
      <c r="L97" s="166"/>
    </row>
    <row r="98" spans="1:31" s="2" customFormat="1" ht="21.75" customHeight="1">
      <c r="A98" s="33"/>
      <c r="B98" s="34"/>
      <c r="C98" s="35"/>
      <c r="D98" s="35"/>
      <c r="E98" s="35"/>
      <c r="F98" s="35"/>
      <c r="G98" s="35"/>
      <c r="H98" s="35"/>
      <c r="I98" s="114"/>
      <c r="J98" s="35"/>
      <c r="K98" s="35"/>
      <c r="L98" s="50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</row>
    <row r="99" spans="1:31" s="2" customFormat="1" ht="6.95" customHeight="1">
      <c r="A99" s="33"/>
      <c r="B99" s="53"/>
      <c r="C99" s="54"/>
      <c r="D99" s="54"/>
      <c r="E99" s="54"/>
      <c r="F99" s="54"/>
      <c r="G99" s="54"/>
      <c r="H99" s="54"/>
      <c r="I99" s="151"/>
      <c r="J99" s="54"/>
      <c r="K99" s="54"/>
      <c r="L99" s="50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</row>
    <row r="103" spans="1:31" s="2" customFormat="1" ht="6.95" customHeight="1">
      <c r="A103" s="33"/>
      <c r="B103" s="55"/>
      <c r="C103" s="56"/>
      <c r="D103" s="56"/>
      <c r="E103" s="56"/>
      <c r="F103" s="56"/>
      <c r="G103" s="56"/>
      <c r="H103" s="56"/>
      <c r="I103" s="154"/>
      <c r="J103" s="56"/>
      <c r="K103" s="56"/>
      <c r="L103" s="50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</row>
    <row r="104" spans="1:31" s="2" customFormat="1" ht="24.95" customHeight="1">
      <c r="A104" s="33"/>
      <c r="B104" s="34"/>
      <c r="C104" s="22" t="s">
        <v>119</v>
      </c>
      <c r="D104" s="35"/>
      <c r="E104" s="35"/>
      <c r="F104" s="35"/>
      <c r="G104" s="35"/>
      <c r="H104" s="35"/>
      <c r="I104" s="114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customHeight="1">
      <c r="A105" s="33"/>
      <c r="B105" s="34"/>
      <c r="C105" s="35"/>
      <c r="D105" s="35"/>
      <c r="E105" s="35"/>
      <c r="F105" s="35"/>
      <c r="G105" s="35"/>
      <c r="H105" s="35"/>
      <c r="I105" s="114"/>
      <c r="J105" s="35"/>
      <c r="K105" s="35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s="2" customFormat="1" ht="12" customHeight="1">
      <c r="A106" s="33"/>
      <c r="B106" s="34"/>
      <c r="C106" s="28" t="s">
        <v>16</v>
      </c>
      <c r="D106" s="35"/>
      <c r="E106" s="35"/>
      <c r="F106" s="35"/>
      <c r="G106" s="35"/>
      <c r="H106" s="35"/>
      <c r="I106" s="114"/>
      <c r="J106" s="35"/>
      <c r="K106" s="35"/>
      <c r="L106" s="50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</row>
    <row r="107" spans="1:31" s="2" customFormat="1" ht="16.5" customHeight="1">
      <c r="A107" s="33"/>
      <c r="B107" s="34"/>
      <c r="C107" s="35"/>
      <c r="D107" s="35"/>
      <c r="E107" s="302" t="str">
        <f>E7</f>
        <v>Oprava kolejí a výhybek v žst. Ostrava hl.n., obvod pravé n.</v>
      </c>
      <c r="F107" s="303"/>
      <c r="G107" s="303"/>
      <c r="H107" s="303"/>
      <c r="I107" s="114"/>
      <c r="J107" s="35"/>
      <c r="K107" s="35"/>
      <c r="L107" s="50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</row>
    <row r="108" spans="1:31" s="2" customFormat="1" ht="12" customHeight="1">
      <c r="A108" s="33"/>
      <c r="B108" s="34"/>
      <c r="C108" s="28" t="s">
        <v>109</v>
      </c>
      <c r="D108" s="35"/>
      <c r="E108" s="35"/>
      <c r="F108" s="35"/>
      <c r="G108" s="35"/>
      <c r="H108" s="35"/>
      <c r="I108" s="114"/>
      <c r="J108" s="35"/>
      <c r="K108" s="35"/>
      <c r="L108" s="50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</row>
    <row r="109" spans="1:31" s="2" customFormat="1" ht="16.5" customHeight="1">
      <c r="A109" s="33"/>
      <c r="B109" s="34"/>
      <c r="C109" s="35"/>
      <c r="D109" s="35"/>
      <c r="E109" s="290" t="str">
        <f>E9</f>
        <v>VON - Oprava kolejí a výhybek v žst. Ostrava hl.n., obvod pravé n.</v>
      </c>
      <c r="F109" s="301"/>
      <c r="G109" s="301"/>
      <c r="H109" s="301"/>
      <c r="I109" s="114"/>
      <c r="J109" s="35"/>
      <c r="K109" s="35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6.95" customHeight="1">
      <c r="A110" s="33"/>
      <c r="B110" s="34"/>
      <c r="C110" s="35"/>
      <c r="D110" s="35"/>
      <c r="E110" s="35"/>
      <c r="F110" s="35"/>
      <c r="G110" s="35"/>
      <c r="H110" s="35"/>
      <c r="I110" s="114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12" customHeight="1">
      <c r="A111" s="33"/>
      <c r="B111" s="34"/>
      <c r="C111" s="28" t="s">
        <v>20</v>
      </c>
      <c r="D111" s="35"/>
      <c r="E111" s="35"/>
      <c r="F111" s="26" t="str">
        <f>F12</f>
        <v>PS Ostrava</v>
      </c>
      <c r="G111" s="35"/>
      <c r="H111" s="35"/>
      <c r="I111" s="116" t="s">
        <v>22</v>
      </c>
      <c r="J111" s="65" t="str">
        <f>IF(J12="","",J12)</f>
        <v>1. 7. 2020</v>
      </c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6.95" customHeight="1">
      <c r="A112" s="33"/>
      <c r="B112" s="34"/>
      <c r="C112" s="35"/>
      <c r="D112" s="35"/>
      <c r="E112" s="35"/>
      <c r="F112" s="35"/>
      <c r="G112" s="35"/>
      <c r="H112" s="35"/>
      <c r="I112" s="114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5.2" customHeight="1">
      <c r="A113" s="33"/>
      <c r="B113" s="34"/>
      <c r="C113" s="28" t="s">
        <v>24</v>
      </c>
      <c r="D113" s="35"/>
      <c r="E113" s="35"/>
      <c r="F113" s="26" t="str">
        <f>E15</f>
        <v>Správa železnic, státní organizace, OŘ Ostrava</v>
      </c>
      <c r="G113" s="35"/>
      <c r="H113" s="35"/>
      <c r="I113" s="116" t="s">
        <v>32</v>
      </c>
      <c r="J113" s="31" t="str">
        <f>E21</f>
        <v xml:space="preserve"> </v>
      </c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15.2" customHeight="1">
      <c r="A114" s="33"/>
      <c r="B114" s="34"/>
      <c r="C114" s="28" t="s">
        <v>30</v>
      </c>
      <c r="D114" s="35"/>
      <c r="E114" s="35"/>
      <c r="F114" s="26" t="str">
        <f>IF(E18="","",E18)</f>
        <v>Vyplň údaj</v>
      </c>
      <c r="G114" s="35"/>
      <c r="H114" s="35"/>
      <c r="I114" s="116" t="s">
        <v>35</v>
      </c>
      <c r="J114" s="31" t="str">
        <f>E24</f>
        <v xml:space="preserve"> </v>
      </c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0.35" customHeight="1">
      <c r="A115" s="33"/>
      <c r="B115" s="34"/>
      <c r="C115" s="35"/>
      <c r="D115" s="35"/>
      <c r="E115" s="35"/>
      <c r="F115" s="35"/>
      <c r="G115" s="35"/>
      <c r="H115" s="35"/>
      <c r="I115" s="114"/>
      <c r="J115" s="35"/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11" customFormat="1" ht="29.25" customHeight="1">
      <c r="A116" s="174"/>
      <c r="B116" s="175"/>
      <c r="C116" s="176" t="s">
        <v>120</v>
      </c>
      <c r="D116" s="177" t="s">
        <v>62</v>
      </c>
      <c r="E116" s="177" t="s">
        <v>58</v>
      </c>
      <c r="F116" s="177" t="s">
        <v>59</v>
      </c>
      <c r="G116" s="177" t="s">
        <v>121</v>
      </c>
      <c r="H116" s="177" t="s">
        <v>122</v>
      </c>
      <c r="I116" s="178" t="s">
        <v>123</v>
      </c>
      <c r="J116" s="177" t="s">
        <v>113</v>
      </c>
      <c r="K116" s="179" t="s">
        <v>124</v>
      </c>
      <c r="L116" s="180"/>
      <c r="M116" s="74" t="s">
        <v>1</v>
      </c>
      <c r="N116" s="75" t="s">
        <v>41</v>
      </c>
      <c r="O116" s="75" t="s">
        <v>125</v>
      </c>
      <c r="P116" s="75" t="s">
        <v>126</v>
      </c>
      <c r="Q116" s="75" t="s">
        <v>127</v>
      </c>
      <c r="R116" s="75" t="s">
        <v>128</v>
      </c>
      <c r="S116" s="75" t="s">
        <v>129</v>
      </c>
      <c r="T116" s="76" t="s">
        <v>130</v>
      </c>
      <c r="U116" s="174"/>
      <c r="V116" s="174"/>
      <c r="W116" s="174"/>
      <c r="X116" s="174"/>
      <c r="Y116" s="174"/>
      <c r="Z116" s="174"/>
      <c r="AA116" s="174"/>
      <c r="AB116" s="174"/>
      <c r="AC116" s="174"/>
      <c r="AD116" s="174"/>
      <c r="AE116" s="174"/>
    </row>
    <row r="117" spans="1:65" s="2" customFormat="1" ht="22.9" customHeight="1">
      <c r="A117" s="33"/>
      <c r="B117" s="34"/>
      <c r="C117" s="81" t="s">
        <v>131</v>
      </c>
      <c r="D117" s="35"/>
      <c r="E117" s="35"/>
      <c r="F117" s="35"/>
      <c r="G117" s="35"/>
      <c r="H117" s="35"/>
      <c r="I117" s="114"/>
      <c r="J117" s="181">
        <f>BK117</f>
        <v>0</v>
      </c>
      <c r="K117" s="35"/>
      <c r="L117" s="38"/>
      <c r="M117" s="77"/>
      <c r="N117" s="182"/>
      <c r="O117" s="78"/>
      <c r="P117" s="183">
        <f>P118</f>
        <v>0</v>
      </c>
      <c r="Q117" s="78"/>
      <c r="R117" s="183">
        <f>R118</f>
        <v>0</v>
      </c>
      <c r="S117" s="78"/>
      <c r="T117" s="184">
        <f>T118</f>
        <v>0</v>
      </c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T117" s="16" t="s">
        <v>76</v>
      </c>
      <c r="AU117" s="16" t="s">
        <v>115</v>
      </c>
      <c r="BK117" s="185">
        <f>BK118</f>
        <v>0</v>
      </c>
    </row>
    <row r="118" spans="1:65" s="12" customFormat="1" ht="25.9" customHeight="1">
      <c r="B118" s="186"/>
      <c r="C118" s="187"/>
      <c r="D118" s="188" t="s">
        <v>76</v>
      </c>
      <c r="E118" s="189" t="s">
        <v>820</v>
      </c>
      <c r="F118" s="189" t="s">
        <v>821</v>
      </c>
      <c r="G118" s="187"/>
      <c r="H118" s="187"/>
      <c r="I118" s="190"/>
      <c r="J118" s="191">
        <f>BK118</f>
        <v>0</v>
      </c>
      <c r="K118" s="187"/>
      <c r="L118" s="192"/>
      <c r="M118" s="193"/>
      <c r="N118" s="194"/>
      <c r="O118" s="194"/>
      <c r="P118" s="195">
        <f>SUM(P119:P138)</f>
        <v>0</v>
      </c>
      <c r="Q118" s="194"/>
      <c r="R118" s="195">
        <f>SUM(R119:R138)</f>
        <v>0</v>
      </c>
      <c r="S118" s="194"/>
      <c r="T118" s="196">
        <f>SUM(T119:T138)</f>
        <v>0</v>
      </c>
      <c r="AR118" s="197" t="s">
        <v>135</v>
      </c>
      <c r="AT118" s="198" t="s">
        <v>76</v>
      </c>
      <c r="AU118" s="198" t="s">
        <v>77</v>
      </c>
      <c r="AY118" s="197" t="s">
        <v>134</v>
      </c>
      <c r="BK118" s="199">
        <f>SUM(BK119:BK138)</f>
        <v>0</v>
      </c>
    </row>
    <row r="119" spans="1:65" s="2" customFormat="1" ht="21.75" customHeight="1">
      <c r="A119" s="33"/>
      <c r="B119" s="34"/>
      <c r="C119" s="202" t="s">
        <v>85</v>
      </c>
      <c r="D119" s="202" t="s">
        <v>137</v>
      </c>
      <c r="E119" s="203" t="s">
        <v>822</v>
      </c>
      <c r="F119" s="204" t="s">
        <v>823</v>
      </c>
      <c r="G119" s="205" t="s">
        <v>824</v>
      </c>
      <c r="H119" s="206">
        <v>8</v>
      </c>
      <c r="I119" s="207"/>
      <c r="J119" s="208">
        <f>ROUND(I119*H119,2)</f>
        <v>0</v>
      </c>
      <c r="K119" s="204" t="s">
        <v>141</v>
      </c>
      <c r="L119" s="38"/>
      <c r="M119" s="209" t="s">
        <v>1</v>
      </c>
      <c r="N119" s="210" t="s">
        <v>42</v>
      </c>
      <c r="O119" s="70"/>
      <c r="P119" s="211">
        <f>O119*H119</f>
        <v>0</v>
      </c>
      <c r="Q119" s="211">
        <v>0</v>
      </c>
      <c r="R119" s="211">
        <f>Q119*H119</f>
        <v>0</v>
      </c>
      <c r="S119" s="211">
        <v>0</v>
      </c>
      <c r="T119" s="212">
        <f>S119*H119</f>
        <v>0</v>
      </c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R119" s="213" t="s">
        <v>152</v>
      </c>
      <c r="AT119" s="213" t="s">
        <v>137</v>
      </c>
      <c r="AU119" s="213" t="s">
        <v>85</v>
      </c>
      <c r="AY119" s="16" t="s">
        <v>134</v>
      </c>
      <c r="BE119" s="214">
        <f>IF(N119="základní",J119,0)</f>
        <v>0</v>
      </c>
      <c r="BF119" s="214">
        <f>IF(N119="snížená",J119,0)</f>
        <v>0</v>
      </c>
      <c r="BG119" s="214">
        <f>IF(N119="zákl. přenesená",J119,0)</f>
        <v>0</v>
      </c>
      <c r="BH119" s="214">
        <f>IF(N119="sníž. přenesená",J119,0)</f>
        <v>0</v>
      </c>
      <c r="BI119" s="214">
        <f>IF(N119="nulová",J119,0)</f>
        <v>0</v>
      </c>
      <c r="BJ119" s="16" t="s">
        <v>85</v>
      </c>
      <c r="BK119" s="214">
        <f>ROUND(I119*H119,2)</f>
        <v>0</v>
      </c>
      <c r="BL119" s="16" t="s">
        <v>152</v>
      </c>
      <c r="BM119" s="213" t="s">
        <v>825</v>
      </c>
    </row>
    <row r="120" spans="1:65" s="2" customFormat="1" ht="29.25">
      <c r="A120" s="33"/>
      <c r="B120" s="34"/>
      <c r="C120" s="35"/>
      <c r="D120" s="215" t="s">
        <v>144</v>
      </c>
      <c r="E120" s="35"/>
      <c r="F120" s="216" t="s">
        <v>826</v>
      </c>
      <c r="G120" s="35"/>
      <c r="H120" s="35"/>
      <c r="I120" s="114"/>
      <c r="J120" s="35"/>
      <c r="K120" s="35"/>
      <c r="L120" s="38"/>
      <c r="M120" s="217"/>
      <c r="N120" s="218"/>
      <c r="O120" s="70"/>
      <c r="P120" s="70"/>
      <c r="Q120" s="70"/>
      <c r="R120" s="70"/>
      <c r="S120" s="70"/>
      <c r="T120" s="71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T120" s="16" t="s">
        <v>144</v>
      </c>
      <c r="AU120" s="16" t="s">
        <v>85</v>
      </c>
    </row>
    <row r="121" spans="1:65" s="2" customFormat="1" ht="33" customHeight="1">
      <c r="A121" s="33"/>
      <c r="B121" s="34"/>
      <c r="C121" s="202" t="s">
        <v>87</v>
      </c>
      <c r="D121" s="202" t="s">
        <v>137</v>
      </c>
      <c r="E121" s="203" t="s">
        <v>827</v>
      </c>
      <c r="F121" s="204" t="s">
        <v>828</v>
      </c>
      <c r="G121" s="205" t="s">
        <v>829</v>
      </c>
      <c r="H121" s="255">
        <v>0.01</v>
      </c>
      <c r="I121" s="207"/>
      <c r="J121" s="208">
        <f>ROUND(I121*H121,2)</f>
        <v>0</v>
      </c>
      <c r="K121" s="204" t="s">
        <v>141</v>
      </c>
      <c r="L121" s="38"/>
      <c r="M121" s="209" t="s">
        <v>1</v>
      </c>
      <c r="N121" s="210" t="s">
        <v>42</v>
      </c>
      <c r="O121" s="70"/>
      <c r="P121" s="211">
        <f>O121*H121</f>
        <v>0</v>
      </c>
      <c r="Q121" s="211">
        <v>0</v>
      </c>
      <c r="R121" s="211">
        <f>Q121*H121</f>
        <v>0</v>
      </c>
      <c r="S121" s="211">
        <v>0</v>
      </c>
      <c r="T121" s="212">
        <f>S121*H121</f>
        <v>0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R121" s="213" t="s">
        <v>152</v>
      </c>
      <c r="AT121" s="213" t="s">
        <v>137</v>
      </c>
      <c r="AU121" s="213" t="s">
        <v>85</v>
      </c>
      <c r="AY121" s="16" t="s">
        <v>134</v>
      </c>
      <c r="BE121" s="214">
        <f>IF(N121="základní",J121,0)</f>
        <v>0</v>
      </c>
      <c r="BF121" s="214">
        <f>IF(N121="snížená",J121,0)</f>
        <v>0</v>
      </c>
      <c r="BG121" s="214">
        <f>IF(N121="zákl. přenesená",J121,0)</f>
        <v>0</v>
      </c>
      <c r="BH121" s="214">
        <f>IF(N121="sníž. přenesená",J121,0)</f>
        <v>0</v>
      </c>
      <c r="BI121" s="214">
        <f>IF(N121="nulová",J121,0)</f>
        <v>0</v>
      </c>
      <c r="BJ121" s="16" t="s">
        <v>85</v>
      </c>
      <c r="BK121" s="214">
        <f>ROUND(I121*H121,2)</f>
        <v>0</v>
      </c>
      <c r="BL121" s="16" t="s">
        <v>152</v>
      </c>
      <c r="BM121" s="213" t="s">
        <v>830</v>
      </c>
    </row>
    <row r="122" spans="1:65" s="2" customFormat="1" ht="19.5">
      <c r="A122" s="33"/>
      <c r="B122" s="34"/>
      <c r="C122" s="35"/>
      <c r="D122" s="215" t="s">
        <v>144</v>
      </c>
      <c r="E122" s="35"/>
      <c r="F122" s="216" t="s">
        <v>828</v>
      </c>
      <c r="G122" s="35"/>
      <c r="H122" s="35"/>
      <c r="I122" s="114"/>
      <c r="J122" s="35"/>
      <c r="K122" s="35"/>
      <c r="L122" s="38"/>
      <c r="M122" s="217"/>
      <c r="N122" s="218"/>
      <c r="O122" s="70"/>
      <c r="P122" s="70"/>
      <c r="Q122" s="70"/>
      <c r="R122" s="70"/>
      <c r="S122" s="70"/>
      <c r="T122" s="71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T122" s="16" t="s">
        <v>144</v>
      </c>
      <c r="AU122" s="16" t="s">
        <v>85</v>
      </c>
    </row>
    <row r="123" spans="1:65" s="2" customFormat="1" ht="21.75" customHeight="1">
      <c r="A123" s="33"/>
      <c r="B123" s="34"/>
      <c r="C123" s="202" t="s">
        <v>149</v>
      </c>
      <c r="D123" s="202" t="s">
        <v>137</v>
      </c>
      <c r="E123" s="203" t="s">
        <v>831</v>
      </c>
      <c r="F123" s="204" t="s">
        <v>832</v>
      </c>
      <c r="G123" s="205" t="s">
        <v>241</v>
      </c>
      <c r="H123" s="206">
        <v>1.5169999999999999</v>
      </c>
      <c r="I123" s="207"/>
      <c r="J123" s="208">
        <f>ROUND(I123*H123,2)</f>
        <v>0</v>
      </c>
      <c r="K123" s="204" t="s">
        <v>141</v>
      </c>
      <c r="L123" s="38"/>
      <c r="M123" s="209" t="s">
        <v>1</v>
      </c>
      <c r="N123" s="210" t="s">
        <v>42</v>
      </c>
      <c r="O123" s="70"/>
      <c r="P123" s="211">
        <f>O123*H123</f>
        <v>0</v>
      </c>
      <c r="Q123" s="211">
        <v>0</v>
      </c>
      <c r="R123" s="211">
        <f>Q123*H123</f>
        <v>0</v>
      </c>
      <c r="S123" s="211">
        <v>0</v>
      </c>
      <c r="T123" s="212">
        <f>S123*H123</f>
        <v>0</v>
      </c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R123" s="213" t="s">
        <v>152</v>
      </c>
      <c r="AT123" s="213" t="s">
        <v>137</v>
      </c>
      <c r="AU123" s="213" t="s">
        <v>85</v>
      </c>
      <c r="AY123" s="16" t="s">
        <v>134</v>
      </c>
      <c r="BE123" s="214">
        <f>IF(N123="základní",J123,0)</f>
        <v>0</v>
      </c>
      <c r="BF123" s="214">
        <f>IF(N123="snížená",J123,0)</f>
        <v>0</v>
      </c>
      <c r="BG123" s="214">
        <f>IF(N123="zákl. přenesená",J123,0)</f>
        <v>0</v>
      </c>
      <c r="BH123" s="214">
        <f>IF(N123="sníž. přenesená",J123,0)</f>
        <v>0</v>
      </c>
      <c r="BI123" s="214">
        <f>IF(N123="nulová",J123,0)</f>
        <v>0</v>
      </c>
      <c r="BJ123" s="16" t="s">
        <v>85</v>
      </c>
      <c r="BK123" s="214">
        <f>ROUND(I123*H123,2)</f>
        <v>0</v>
      </c>
      <c r="BL123" s="16" t="s">
        <v>152</v>
      </c>
      <c r="BM123" s="213" t="s">
        <v>833</v>
      </c>
    </row>
    <row r="124" spans="1:65" s="2" customFormat="1">
      <c r="A124" s="33"/>
      <c r="B124" s="34"/>
      <c r="C124" s="35"/>
      <c r="D124" s="215" t="s">
        <v>144</v>
      </c>
      <c r="E124" s="35"/>
      <c r="F124" s="216" t="s">
        <v>832</v>
      </c>
      <c r="G124" s="35"/>
      <c r="H124" s="35"/>
      <c r="I124" s="114"/>
      <c r="J124" s="35"/>
      <c r="K124" s="35"/>
      <c r="L124" s="38"/>
      <c r="M124" s="217"/>
      <c r="N124" s="218"/>
      <c r="O124" s="70"/>
      <c r="P124" s="70"/>
      <c r="Q124" s="70"/>
      <c r="R124" s="70"/>
      <c r="S124" s="70"/>
      <c r="T124" s="71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T124" s="16" t="s">
        <v>144</v>
      </c>
      <c r="AU124" s="16" t="s">
        <v>85</v>
      </c>
    </row>
    <row r="125" spans="1:65" s="13" customFormat="1">
      <c r="B125" s="220"/>
      <c r="C125" s="221"/>
      <c r="D125" s="215" t="s">
        <v>166</v>
      </c>
      <c r="E125" s="222" t="s">
        <v>1</v>
      </c>
      <c r="F125" s="223" t="s">
        <v>834</v>
      </c>
      <c r="G125" s="221"/>
      <c r="H125" s="224">
        <v>1.5169999999999999</v>
      </c>
      <c r="I125" s="225"/>
      <c r="J125" s="221"/>
      <c r="K125" s="221"/>
      <c r="L125" s="226"/>
      <c r="M125" s="227"/>
      <c r="N125" s="228"/>
      <c r="O125" s="228"/>
      <c r="P125" s="228"/>
      <c r="Q125" s="228"/>
      <c r="R125" s="228"/>
      <c r="S125" s="228"/>
      <c r="T125" s="229"/>
      <c r="AT125" s="230" t="s">
        <v>166</v>
      </c>
      <c r="AU125" s="230" t="s">
        <v>85</v>
      </c>
      <c r="AV125" s="13" t="s">
        <v>87</v>
      </c>
      <c r="AW125" s="13" t="s">
        <v>34</v>
      </c>
      <c r="AX125" s="13" t="s">
        <v>85</v>
      </c>
      <c r="AY125" s="230" t="s">
        <v>134</v>
      </c>
    </row>
    <row r="126" spans="1:65" s="2" customFormat="1" ht="21.75" customHeight="1">
      <c r="A126" s="33"/>
      <c r="B126" s="34"/>
      <c r="C126" s="202" t="s">
        <v>152</v>
      </c>
      <c r="D126" s="202" t="s">
        <v>137</v>
      </c>
      <c r="E126" s="203" t="s">
        <v>835</v>
      </c>
      <c r="F126" s="204" t="s">
        <v>836</v>
      </c>
      <c r="G126" s="205" t="s">
        <v>241</v>
      </c>
      <c r="H126" s="206">
        <v>1.5169999999999999</v>
      </c>
      <c r="I126" s="207"/>
      <c r="J126" s="208">
        <f>ROUND(I126*H126,2)</f>
        <v>0</v>
      </c>
      <c r="K126" s="204" t="s">
        <v>141</v>
      </c>
      <c r="L126" s="38"/>
      <c r="M126" s="209" t="s">
        <v>1</v>
      </c>
      <c r="N126" s="210" t="s">
        <v>42</v>
      </c>
      <c r="O126" s="70"/>
      <c r="P126" s="211">
        <f>O126*H126</f>
        <v>0</v>
      </c>
      <c r="Q126" s="211">
        <v>0</v>
      </c>
      <c r="R126" s="211">
        <f>Q126*H126</f>
        <v>0</v>
      </c>
      <c r="S126" s="211">
        <v>0</v>
      </c>
      <c r="T126" s="212">
        <f>S126*H126</f>
        <v>0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213" t="s">
        <v>152</v>
      </c>
      <c r="AT126" s="213" t="s">
        <v>137</v>
      </c>
      <c r="AU126" s="213" t="s">
        <v>85</v>
      </c>
      <c r="AY126" s="16" t="s">
        <v>134</v>
      </c>
      <c r="BE126" s="214">
        <f>IF(N126="základní",J126,0)</f>
        <v>0</v>
      </c>
      <c r="BF126" s="214">
        <f>IF(N126="snížená",J126,0)</f>
        <v>0</v>
      </c>
      <c r="BG126" s="214">
        <f>IF(N126="zákl. přenesená",J126,0)</f>
        <v>0</v>
      </c>
      <c r="BH126" s="214">
        <f>IF(N126="sníž. přenesená",J126,0)</f>
        <v>0</v>
      </c>
      <c r="BI126" s="214">
        <f>IF(N126="nulová",J126,0)</f>
        <v>0</v>
      </c>
      <c r="BJ126" s="16" t="s">
        <v>85</v>
      </c>
      <c r="BK126" s="214">
        <f>ROUND(I126*H126,2)</f>
        <v>0</v>
      </c>
      <c r="BL126" s="16" t="s">
        <v>152</v>
      </c>
      <c r="BM126" s="213" t="s">
        <v>837</v>
      </c>
    </row>
    <row r="127" spans="1:65" s="2" customFormat="1">
      <c r="A127" s="33"/>
      <c r="B127" s="34"/>
      <c r="C127" s="35"/>
      <c r="D127" s="215" t="s">
        <v>144</v>
      </c>
      <c r="E127" s="35"/>
      <c r="F127" s="216" t="s">
        <v>836</v>
      </c>
      <c r="G127" s="35"/>
      <c r="H127" s="35"/>
      <c r="I127" s="114"/>
      <c r="J127" s="35"/>
      <c r="K127" s="35"/>
      <c r="L127" s="38"/>
      <c r="M127" s="217"/>
      <c r="N127" s="218"/>
      <c r="O127" s="70"/>
      <c r="P127" s="70"/>
      <c r="Q127" s="70"/>
      <c r="R127" s="70"/>
      <c r="S127" s="70"/>
      <c r="T127" s="71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T127" s="16" t="s">
        <v>144</v>
      </c>
      <c r="AU127" s="16" t="s">
        <v>85</v>
      </c>
    </row>
    <row r="128" spans="1:65" s="13" customFormat="1">
      <c r="B128" s="220"/>
      <c r="C128" s="221"/>
      <c r="D128" s="215" t="s">
        <v>166</v>
      </c>
      <c r="E128" s="222" t="s">
        <v>1</v>
      </c>
      <c r="F128" s="223" t="s">
        <v>834</v>
      </c>
      <c r="G128" s="221"/>
      <c r="H128" s="224">
        <v>1.5169999999999999</v>
      </c>
      <c r="I128" s="225"/>
      <c r="J128" s="221"/>
      <c r="K128" s="221"/>
      <c r="L128" s="226"/>
      <c r="M128" s="227"/>
      <c r="N128" s="228"/>
      <c r="O128" s="228"/>
      <c r="P128" s="228"/>
      <c r="Q128" s="228"/>
      <c r="R128" s="228"/>
      <c r="S128" s="228"/>
      <c r="T128" s="229"/>
      <c r="AT128" s="230" t="s">
        <v>166</v>
      </c>
      <c r="AU128" s="230" t="s">
        <v>85</v>
      </c>
      <c r="AV128" s="13" t="s">
        <v>87</v>
      </c>
      <c r="AW128" s="13" t="s">
        <v>34</v>
      </c>
      <c r="AX128" s="13" t="s">
        <v>85</v>
      </c>
      <c r="AY128" s="230" t="s">
        <v>134</v>
      </c>
    </row>
    <row r="129" spans="1:65" s="2" customFormat="1" ht="21.75" customHeight="1">
      <c r="A129" s="33"/>
      <c r="B129" s="34"/>
      <c r="C129" s="202" t="s">
        <v>135</v>
      </c>
      <c r="D129" s="202" t="s">
        <v>137</v>
      </c>
      <c r="E129" s="203" t="s">
        <v>838</v>
      </c>
      <c r="F129" s="204" t="s">
        <v>839</v>
      </c>
      <c r="G129" s="205" t="s">
        <v>241</v>
      </c>
      <c r="H129" s="206">
        <v>1.5169999999999999</v>
      </c>
      <c r="I129" s="207"/>
      <c r="J129" s="208">
        <f>ROUND(I129*H129,2)</f>
        <v>0</v>
      </c>
      <c r="K129" s="204" t="s">
        <v>141</v>
      </c>
      <c r="L129" s="38"/>
      <c r="M129" s="209" t="s">
        <v>1</v>
      </c>
      <c r="N129" s="210" t="s">
        <v>42</v>
      </c>
      <c r="O129" s="70"/>
      <c r="P129" s="211">
        <f>O129*H129</f>
        <v>0</v>
      </c>
      <c r="Q129" s="211">
        <v>0</v>
      </c>
      <c r="R129" s="211">
        <f>Q129*H129</f>
        <v>0</v>
      </c>
      <c r="S129" s="211">
        <v>0</v>
      </c>
      <c r="T129" s="212">
        <f>S129*H129</f>
        <v>0</v>
      </c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R129" s="213" t="s">
        <v>152</v>
      </c>
      <c r="AT129" s="213" t="s">
        <v>137</v>
      </c>
      <c r="AU129" s="213" t="s">
        <v>85</v>
      </c>
      <c r="AY129" s="16" t="s">
        <v>134</v>
      </c>
      <c r="BE129" s="214">
        <f>IF(N129="základní",J129,0)</f>
        <v>0</v>
      </c>
      <c r="BF129" s="214">
        <f>IF(N129="snížená",J129,0)</f>
        <v>0</v>
      </c>
      <c r="BG129" s="214">
        <f>IF(N129="zákl. přenesená",J129,0)</f>
        <v>0</v>
      </c>
      <c r="BH129" s="214">
        <f>IF(N129="sníž. přenesená",J129,0)</f>
        <v>0</v>
      </c>
      <c r="BI129" s="214">
        <f>IF(N129="nulová",J129,0)</f>
        <v>0</v>
      </c>
      <c r="BJ129" s="16" t="s">
        <v>85</v>
      </c>
      <c r="BK129" s="214">
        <f>ROUND(I129*H129,2)</f>
        <v>0</v>
      </c>
      <c r="BL129" s="16" t="s">
        <v>152</v>
      </c>
      <c r="BM129" s="213" t="s">
        <v>840</v>
      </c>
    </row>
    <row r="130" spans="1:65" s="2" customFormat="1">
      <c r="A130" s="33"/>
      <c r="B130" s="34"/>
      <c r="C130" s="35"/>
      <c r="D130" s="215" t="s">
        <v>144</v>
      </c>
      <c r="E130" s="35"/>
      <c r="F130" s="216" t="s">
        <v>839</v>
      </c>
      <c r="G130" s="35"/>
      <c r="H130" s="35"/>
      <c r="I130" s="114"/>
      <c r="J130" s="35"/>
      <c r="K130" s="35"/>
      <c r="L130" s="38"/>
      <c r="M130" s="217"/>
      <c r="N130" s="218"/>
      <c r="O130" s="70"/>
      <c r="P130" s="70"/>
      <c r="Q130" s="70"/>
      <c r="R130" s="70"/>
      <c r="S130" s="70"/>
      <c r="T130" s="71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T130" s="16" t="s">
        <v>144</v>
      </c>
      <c r="AU130" s="16" t="s">
        <v>85</v>
      </c>
    </row>
    <row r="131" spans="1:65" s="13" customFormat="1">
      <c r="B131" s="220"/>
      <c r="C131" s="221"/>
      <c r="D131" s="215" t="s">
        <v>166</v>
      </c>
      <c r="E131" s="222" t="s">
        <v>1</v>
      </c>
      <c r="F131" s="223" t="s">
        <v>834</v>
      </c>
      <c r="G131" s="221"/>
      <c r="H131" s="224">
        <v>1.5169999999999999</v>
      </c>
      <c r="I131" s="225"/>
      <c r="J131" s="221"/>
      <c r="K131" s="221"/>
      <c r="L131" s="226"/>
      <c r="M131" s="227"/>
      <c r="N131" s="228"/>
      <c r="O131" s="228"/>
      <c r="P131" s="228"/>
      <c r="Q131" s="228"/>
      <c r="R131" s="228"/>
      <c r="S131" s="228"/>
      <c r="T131" s="229"/>
      <c r="AT131" s="230" t="s">
        <v>166</v>
      </c>
      <c r="AU131" s="230" t="s">
        <v>85</v>
      </c>
      <c r="AV131" s="13" t="s">
        <v>87</v>
      </c>
      <c r="AW131" s="13" t="s">
        <v>34</v>
      </c>
      <c r="AX131" s="13" t="s">
        <v>85</v>
      </c>
      <c r="AY131" s="230" t="s">
        <v>134</v>
      </c>
    </row>
    <row r="132" spans="1:65" s="2" customFormat="1" ht="21.75" customHeight="1">
      <c r="A132" s="33"/>
      <c r="B132" s="34"/>
      <c r="C132" s="202" t="s">
        <v>168</v>
      </c>
      <c r="D132" s="202" t="s">
        <v>137</v>
      </c>
      <c r="E132" s="203" t="s">
        <v>841</v>
      </c>
      <c r="F132" s="204" t="s">
        <v>842</v>
      </c>
      <c r="G132" s="205" t="s">
        <v>257</v>
      </c>
      <c r="H132" s="206">
        <v>664</v>
      </c>
      <c r="I132" s="207"/>
      <c r="J132" s="208">
        <f>ROUND(I132*H132,2)</f>
        <v>0</v>
      </c>
      <c r="K132" s="204" t="s">
        <v>141</v>
      </c>
      <c r="L132" s="38"/>
      <c r="M132" s="209" t="s">
        <v>1</v>
      </c>
      <c r="N132" s="210" t="s">
        <v>42</v>
      </c>
      <c r="O132" s="70"/>
      <c r="P132" s="211">
        <f>O132*H132</f>
        <v>0</v>
      </c>
      <c r="Q132" s="211">
        <v>0</v>
      </c>
      <c r="R132" s="211">
        <f>Q132*H132</f>
        <v>0</v>
      </c>
      <c r="S132" s="211">
        <v>0</v>
      </c>
      <c r="T132" s="212">
        <f>S132*H132</f>
        <v>0</v>
      </c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R132" s="213" t="s">
        <v>152</v>
      </c>
      <c r="AT132" s="213" t="s">
        <v>137</v>
      </c>
      <c r="AU132" s="213" t="s">
        <v>85</v>
      </c>
      <c r="AY132" s="16" t="s">
        <v>134</v>
      </c>
      <c r="BE132" s="214">
        <f>IF(N132="základní",J132,0)</f>
        <v>0</v>
      </c>
      <c r="BF132" s="214">
        <f>IF(N132="snížená",J132,0)</f>
        <v>0</v>
      </c>
      <c r="BG132" s="214">
        <f>IF(N132="zákl. přenesená",J132,0)</f>
        <v>0</v>
      </c>
      <c r="BH132" s="214">
        <f>IF(N132="sníž. přenesená",J132,0)</f>
        <v>0</v>
      </c>
      <c r="BI132" s="214">
        <f>IF(N132="nulová",J132,0)</f>
        <v>0</v>
      </c>
      <c r="BJ132" s="16" t="s">
        <v>85</v>
      </c>
      <c r="BK132" s="214">
        <f>ROUND(I132*H132,2)</f>
        <v>0</v>
      </c>
      <c r="BL132" s="16" t="s">
        <v>152</v>
      </c>
      <c r="BM132" s="213" t="s">
        <v>843</v>
      </c>
    </row>
    <row r="133" spans="1:65" s="2" customFormat="1" ht="29.25">
      <c r="A133" s="33"/>
      <c r="B133" s="34"/>
      <c r="C133" s="35"/>
      <c r="D133" s="215" t="s">
        <v>144</v>
      </c>
      <c r="E133" s="35"/>
      <c r="F133" s="216" t="s">
        <v>844</v>
      </c>
      <c r="G133" s="35"/>
      <c r="H133" s="35"/>
      <c r="I133" s="114"/>
      <c r="J133" s="35"/>
      <c r="K133" s="35"/>
      <c r="L133" s="38"/>
      <c r="M133" s="217"/>
      <c r="N133" s="218"/>
      <c r="O133" s="70"/>
      <c r="P133" s="70"/>
      <c r="Q133" s="70"/>
      <c r="R133" s="70"/>
      <c r="S133" s="70"/>
      <c r="T133" s="71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T133" s="16" t="s">
        <v>144</v>
      </c>
      <c r="AU133" s="16" t="s">
        <v>85</v>
      </c>
    </row>
    <row r="134" spans="1:65" s="2" customFormat="1" ht="21.75" customHeight="1">
      <c r="A134" s="33"/>
      <c r="B134" s="34"/>
      <c r="C134" s="202" t="s">
        <v>173</v>
      </c>
      <c r="D134" s="202" t="s">
        <v>137</v>
      </c>
      <c r="E134" s="203" t="s">
        <v>845</v>
      </c>
      <c r="F134" s="204" t="s">
        <v>846</v>
      </c>
      <c r="G134" s="205" t="s">
        <v>824</v>
      </c>
      <c r="H134" s="206">
        <v>710</v>
      </c>
      <c r="I134" s="207"/>
      <c r="J134" s="208">
        <f>ROUND(I134*H134,2)</f>
        <v>0</v>
      </c>
      <c r="K134" s="204" t="s">
        <v>141</v>
      </c>
      <c r="L134" s="38"/>
      <c r="M134" s="209" t="s">
        <v>1</v>
      </c>
      <c r="N134" s="210" t="s">
        <v>42</v>
      </c>
      <c r="O134" s="70"/>
      <c r="P134" s="211">
        <f>O134*H134</f>
        <v>0</v>
      </c>
      <c r="Q134" s="211">
        <v>0</v>
      </c>
      <c r="R134" s="211">
        <f>Q134*H134</f>
        <v>0</v>
      </c>
      <c r="S134" s="211">
        <v>0</v>
      </c>
      <c r="T134" s="212">
        <f>S134*H134</f>
        <v>0</v>
      </c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R134" s="213" t="s">
        <v>152</v>
      </c>
      <c r="AT134" s="213" t="s">
        <v>137</v>
      </c>
      <c r="AU134" s="213" t="s">
        <v>85</v>
      </c>
      <c r="AY134" s="16" t="s">
        <v>134</v>
      </c>
      <c r="BE134" s="214">
        <f>IF(N134="základní",J134,0)</f>
        <v>0</v>
      </c>
      <c r="BF134" s="214">
        <f>IF(N134="snížená",J134,0)</f>
        <v>0</v>
      </c>
      <c r="BG134" s="214">
        <f>IF(N134="zákl. přenesená",J134,0)</f>
        <v>0</v>
      </c>
      <c r="BH134" s="214">
        <f>IF(N134="sníž. přenesená",J134,0)</f>
        <v>0</v>
      </c>
      <c r="BI134" s="214">
        <f>IF(N134="nulová",J134,0)</f>
        <v>0</v>
      </c>
      <c r="BJ134" s="16" t="s">
        <v>85</v>
      </c>
      <c r="BK134" s="214">
        <f>ROUND(I134*H134,2)</f>
        <v>0</v>
      </c>
      <c r="BL134" s="16" t="s">
        <v>152</v>
      </c>
      <c r="BM134" s="213" t="s">
        <v>847</v>
      </c>
    </row>
    <row r="135" spans="1:65" s="2" customFormat="1">
      <c r="A135" s="33"/>
      <c r="B135" s="34"/>
      <c r="C135" s="35"/>
      <c r="D135" s="215" t="s">
        <v>144</v>
      </c>
      <c r="E135" s="35"/>
      <c r="F135" s="216" t="s">
        <v>846</v>
      </c>
      <c r="G135" s="35"/>
      <c r="H135" s="35"/>
      <c r="I135" s="114"/>
      <c r="J135" s="35"/>
      <c r="K135" s="35"/>
      <c r="L135" s="38"/>
      <c r="M135" s="217"/>
      <c r="N135" s="218"/>
      <c r="O135" s="70"/>
      <c r="P135" s="70"/>
      <c r="Q135" s="70"/>
      <c r="R135" s="70"/>
      <c r="S135" s="70"/>
      <c r="T135" s="71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T135" s="16" t="s">
        <v>144</v>
      </c>
      <c r="AU135" s="16" t="s">
        <v>85</v>
      </c>
    </row>
    <row r="136" spans="1:65" s="2" customFormat="1" ht="21.75" customHeight="1">
      <c r="A136" s="33"/>
      <c r="B136" s="34"/>
      <c r="C136" s="202" t="s">
        <v>178</v>
      </c>
      <c r="D136" s="202" t="s">
        <v>137</v>
      </c>
      <c r="E136" s="203" t="s">
        <v>848</v>
      </c>
      <c r="F136" s="204" t="s">
        <v>849</v>
      </c>
      <c r="G136" s="205" t="s">
        <v>829</v>
      </c>
      <c r="H136" s="255">
        <v>0.05</v>
      </c>
      <c r="I136" s="207"/>
      <c r="J136" s="208">
        <f>ROUND(I136*H136,2)</f>
        <v>0</v>
      </c>
      <c r="K136" s="204" t="s">
        <v>141</v>
      </c>
      <c r="L136" s="38"/>
      <c r="M136" s="209" t="s">
        <v>1</v>
      </c>
      <c r="N136" s="210" t="s">
        <v>42</v>
      </c>
      <c r="O136" s="70"/>
      <c r="P136" s="211">
        <f>O136*H136</f>
        <v>0</v>
      </c>
      <c r="Q136" s="211">
        <v>0</v>
      </c>
      <c r="R136" s="211">
        <f>Q136*H136</f>
        <v>0</v>
      </c>
      <c r="S136" s="211">
        <v>0</v>
      </c>
      <c r="T136" s="21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213" t="s">
        <v>152</v>
      </c>
      <c r="AT136" s="213" t="s">
        <v>137</v>
      </c>
      <c r="AU136" s="213" t="s">
        <v>85</v>
      </c>
      <c r="AY136" s="16" t="s">
        <v>134</v>
      </c>
      <c r="BE136" s="214">
        <f>IF(N136="základní",J136,0)</f>
        <v>0</v>
      </c>
      <c r="BF136" s="214">
        <f>IF(N136="snížená",J136,0)</f>
        <v>0</v>
      </c>
      <c r="BG136" s="214">
        <f>IF(N136="zákl. přenesená",J136,0)</f>
        <v>0</v>
      </c>
      <c r="BH136" s="214">
        <f>IF(N136="sníž. přenesená",J136,0)</f>
        <v>0</v>
      </c>
      <c r="BI136" s="214">
        <f>IF(N136="nulová",J136,0)</f>
        <v>0</v>
      </c>
      <c r="BJ136" s="16" t="s">
        <v>85</v>
      </c>
      <c r="BK136" s="214">
        <f>ROUND(I136*H136,2)</f>
        <v>0</v>
      </c>
      <c r="BL136" s="16" t="s">
        <v>152</v>
      </c>
      <c r="BM136" s="213" t="s">
        <v>850</v>
      </c>
    </row>
    <row r="137" spans="1:65" s="2" customFormat="1" ht="19.5">
      <c r="A137" s="33"/>
      <c r="B137" s="34"/>
      <c r="C137" s="35"/>
      <c r="D137" s="215" t="s">
        <v>144</v>
      </c>
      <c r="E137" s="35"/>
      <c r="F137" s="216" t="s">
        <v>849</v>
      </c>
      <c r="G137" s="35"/>
      <c r="H137" s="35"/>
      <c r="I137" s="114"/>
      <c r="J137" s="35"/>
      <c r="K137" s="35"/>
      <c r="L137" s="38"/>
      <c r="M137" s="217"/>
      <c r="N137" s="218"/>
      <c r="O137" s="70"/>
      <c r="P137" s="70"/>
      <c r="Q137" s="70"/>
      <c r="R137" s="70"/>
      <c r="S137" s="70"/>
      <c r="T137" s="71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T137" s="16" t="s">
        <v>144</v>
      </c>
      <c r="AU137" s="16" t="s">
        <v>85</v>
      </c>
    </row>
    <row r="138" spans="1:65" s="2" customFormat="1" ht="117">
      <c r="A138" s="33"/>
      <c r="B138" s="34"/>
      <c r="C138" s="35"/>
      <c r="D138" s="215" t="s">
        <v>155</v>
      </c>
      <c r="E138" s="35"/>
      <c r="F138" s="219" t="s">
        <v>851</v>
      </c>
      <c r="G138" s="35"/>
      <c r="H138" s="35"/>
      <c r="I138" s="114"/>
      <c r="J138" s="35"/>
      <c r="K138" s="35"/>
      <c r="L138" s="38"/>
      <c r="M138" s="256"/>
      <c r="N138" s="257"/>
      <c r="O138" s="258"/>
      <c r="P138" s="258"/>
      <c r="Q138" s="258"/>
      <c r="R138" s="258"/>
      <c r="S138" s="258"/>
      <c r="T138" s="259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T138" s="16" t="s">
        <v>155</v>
      </c>
      <c r="AU138" s="16" t="s">
        <v>85</v>
      </c>
    </row>
    <row r="139" spans="1:65" s="2" customFormat="1" ht="6.95" customHeight="1">
      <c r="A139" s="33"/>
      <c r="B139" s="53"/>
      <c r="C139" s="54"/>
      <c r="D139" s="54"/>
      <c r="E139" s="54"/>
      <c r="F139" s="54"/>
      <c r="G139" s="54"/>
      <c r="H139" s="54"/>
      <c r="I139" s="151"/>
      <c r="J139" s="54"/>
      <c r="K139" s="54"/>
      <c r="L139" s="38"/>
      <c r="M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</row>
  </sheetData>
  <sheetProtection algorithmName="SHA-512" hashValue="WwgWHKziqDuWOHvX/nwkuE0uqgvm1CJ0mJPSeTEzkJ6juyqVks7ZezyrQAxupVKhxle7ThFF+7ovPs9JIcJW6Q==" saltValue="TUKgLsb4DiPmN3sW6XNHqs1UeHnDkqsurt71oWknBMhpnBi/SkgS1PVbLZXduuNW9kEfmsZl+A33Gr1CTVlvyQ==" spinCount="100000" sheet="1" objects="1" scenarios="1" formatColumns="0" formatRows="0" autoFilter="0"/>
  <autoFilter ref="C116:K138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18</vt:i4>
      </vt:variant>
    </vt:vector>
  </HeadingPairs>
  <TitlesOfParts>
    <vt:vector size="27" baseType="lpstr">
      <vt:lpstr>Rekapitulace stavby</vt:lpstr>
      <vt:lpstr>SO 01 - Oprava koleje č. ...</vt:lpstr>
      <vt:lpstr>SO 02 - Výměna výhybkovýc...</vt:lpstr>
      <vt:lpstr>SO 03 - Výměna výhybkovýc...</vt:lpstr>
      <vt:lpstr>SO 04 - Výměna výhybkovýc...</vt:lpstr>
      <vt:lpstr>SO 05 - Výměna výhybkovýc...</vt:lpstr>
      <vt:lpstr>SO 06 - Výměna výhybkovýc...</vt:lpstr>
      <vt:lpstr>SO 07 - Výměna pražců v k...</vt:lpstr>
      <vt:lpstr>VON - Oprava kolejí a výh...</vt:lpstr>
      <vt:lpstr>'Rekapitulace stavby'!Názvy_tisku</vt:lpstr>
      <vt:lpstr>'SO 01 - Oprava koleje č. ...'!Názvy_tisku</vt:lpstr>
      <vt:lpstr>'SO 02 - Výměna výhybkovýc...'!Názvy_tisku</vt:lpstr>
      <vt:lpstr>'SO 03 - Výměna výhybkovýc...'!Názvy_tisku</vt:lpstr>
      <vt:lpstr>'SO 04 - Výměna výhybkovýc...'!Názvy_tisku</vt:lpstr>
      <vt:lpstr>'SO 05 - Výměna výhybkovýc...'!Názvy_tisku</vt:lpstr>
      <vt:lpstr>'SO 06 - Výměna výhybkovýc...'!Názvy_tisku</vt:lpstr>
      <vt:lpstr>'SO 07 - Výměna pražců v k...'!Názvy_tisku</vt:lpstr>
      <vt:lpstr>'VON - Oprava kolejí a výh...'!Názvy_tisku</vt:lpstr>
      <vt:lpstr>'Rekapitulace stavby'!Oblast_tisku</vt:lpstr>
      <vt:lpstr>'SO 01 - Oprava koleje č. ...'!Oblast_tisku</vt:lpstr>
      <vt:lpstr>'SO 02 - Výměna výhybkovýc...'!Oblast_tisku</vt:lpstr>
      <vt:lpstr>'SO 03 - Výměna výhybkovýc...'!Oblast_tisku</vt:lpstr>
      <vt:lpstr>'SO 04 - Výměna výhybkovýc...'!Oblast_tisku</vt:lpstr>
      <vt:lpstr>'SO 05 - Výměna výhybkovýc...'!Oblast_tisku</vt:lpstr>
      <vt:lpstr>'SO 06 - Výměna výhybkovýc...'!Oblast_tisku</vt:lpstr>
      <vt:lpstr>'SO 07 - Výměna pražců v k...'!Oblast_tisku</vt:lpstr>
      <vt:lpstr>'VON - Oprava kolejí a výh...'!Oblast_tisku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Žitník Radovan</dc:creator>
  <cp:lastModifiedBy>Žitník Radovan</cp:lastModifiedBy>
  <dcterms:created xsi:type="dcterms:W3CDTF">2020-07-07T09:16:04Z</dcterms:created>
  <dcterms:modified xsi:type="dcterms:W3CDTF">2020-07-07T09:35:51Z</dcterms:modified>
</cp:coreProperties>
</file>